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800" windowHeight="11835"/>
  </bookViews>
  <sheets>
    <sheet name="202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0" i="1" l="1"/>
  <c r="F479" i="1"/>
  <c r="F478" i="1"/>
  <c r="F477" i="1"/>
  <c r="F476" i="1"/>
  <c r="F474" i="1" s="1"/>
  <c r="L474" i="1"/>
  <c r="K474" i="1"/>
  <c r="J474" i="1"/>
  <c r="I474" i="1"/>
  <c r="H474" i="1"/>
  <c r="G474" i="1"/>
  <c r="E474" i="1"/>
  <c r="D474" i="1"/>
  <c r="C464" i="1"/>
  <c r="M454" i="1"/>
  <c r="L454" i="1"/>
  <c r="K454" i="1"/>
  <c r="F454" i="1"/>
  <c r="M453" i="1"/>
  <c r="L453" i="1"/>
  <c r="K453" i="1"/>
  <c r="F453" i="1"/>
  <c r="M452" i="1"/>
  <c r="L452" i="1"/>
  <c r="K452" i="1"/>
  <c r="F452" i="1"/>
  <c r="M451" i="1"/>
  <c r="L451" i="1"/>
  <c r="K451" i="1"/>
  <c r="F451" i="1"/>
  <c r="M450" i="1"/>
  <c r="L450" i="1"/>
  <c r="K450" i="1"/>
  <c r="F450" i="1"/>
  <c r="M449" i="1"/>
  <c r="L449" i="1"/>
  <c r="K449" i="1"/>
  <c r="F449" i="1"/>
  <c r="M448" i="1"/>
  <c r="L448" i="1"/>
  <c r="K448" i="1"/>
  <c r="F448" i="1"/>
  <c r="M447" i="1"/>
  <c r="L447" i="1"/>
  <c r="K447" i="1"/>
  <c r="F447" i="1"/>
  <c r="M446" i="1"/>
  <c r="L446" i="1"/>
  <c r="K446" i="1"/>
  <c r="F446" i="1"/>
  <c r="M445" i="1"/>
  <c r="L445" i="1"/>
  <c r="K445" i="1"/>
  <c r="F445" i="1"/>
  <c r="M444" i="1"/>
  <c r="L444" i="1"/>
  <c r="K444" i="1"/>
  <c r="F444" i="1"/>
  <c r="M443" i="1"/>
  <c r="L443" i="1"/>
  <c r="K443" i="1"/>
  <c r="J443" i="1"/>
  <c r="I443" i="1"/>
  <c r="H443" i="1"/>
  <c r="G443" i="1"/>
  <c r="F443" i="1"/>
  <c r="E443" i="1"/>
  <c r="D443" i="1"/>
  <c r="H442" i="1"/>
  <c r="G442" i="1"/>
  <c r="F442" i="1"/>
  <c r="L441" i="1"/>
  <c r="K441" i="1"/>
  <c r="M441" i="1" s="1"/>
  <c r="F441" i="1"/>
  <c r="H440" i="1"/>
  <c r="G440" i="1"/>
  <c r="F440" i="1"/>
  <c r="H439" i="1"/>
  <c r="H455" i="1" s="1"/>
  <c r="G439" i="1"/>
  <c r="G455" i="1" s="1"/>
  <c r="F439" i="1"/>
  <c r="F460" i="1" s="1"/>
  <c r="E439" i="1"/>
  <c r="E455" i="1" s="1"/>
  <c r="D439" i="1"/>
  <c r="D455" i="1" s="1"/>
  <c r="L433" i="1"/>
  <c r="J433" i="1"/>
  <c r="I433" i="1"/>
  <c r="C431" i="1"/>
  <c r="J427" i="1"/>
  <c r="G427" i="1"/>
  <c r="F427" i="1"/>
  <c r="N426" i="1"/>
  <c r="M426" i="1"/>
  <c r="I426" i="1"/>
  <c r="M425" i="1"/>
  <c r="I425" i="1"/>
  <c r="N425" i="1" s="1"/>
  <c r="M424" i="1"/>
  <c r="I424" i="1"/>
  <c r="N424" i="1" s="1"/>
  <c r="N423" i="1"/>
  <c r="M423" i="1"/>
  <c r="I423" i="1"/>
  <c r="N422" i="1"/>
  <c r="M422" i="1"/>
  <c r="I422" i="1"/>
  <c r="M421" i="1"/>
  <c r="I421" i="1"/>
  <c r="N421" i="1" s="1"/>
  <c r="K420" i="1"/>
  <c r="K415" i="1" s="1"/>
  <c r="K427" i="1" s="1"/>
  <c r="I420" i="1"/>
  <c r="M419" i="1"/>
  <c r="I419" i="1"/>
  <c r="N419" i="1" s="1"/>
  <c r="N418" i="1"/>
  <c r="M418" i="1"/>
  <c r="I418" i="1"/>
  <c r="N417" i="1"/>
  <c r="M417" i="1"/>
  <c r="I417" i="1"/>
  <c r="M416" i="1"/>
  <c r="I416" i="1"/>
  <c r="N416" i="1" s="1"/>
  <c r="L415" i="1"/>
  <c r="J415" i="1"/>
  <c r="H415" i="1"/>
  <c r="G415" i="1"/>
  <c r="F415" i="1"/>
  <c r="E415" i="1"/>
  <c r="D415" i="1"/>
  <c r="D459" i="1" s="1"/>
  <c r="N414" i="1"/>
  <c r="M414" i="1"/>
  <c r="I414" i="1"/>
  <c r="N413" i="1"/>
  <c r="M413" i="1"/>
  <c r="I413" i="1"/>
  <c r="M412" i="1"/>
  <c r="M411" i="1" s="1"/>
  <c r="I412" i="1"/>
  <c r="N412" i="1" s="1"/>
  <c r="N411" i="1" s="1"/>
  <c r="L411" i="1"/>
  <c r="L427" i="1" s="1"/>
  <c r="K411" i="1"/>
  <c r="J411" i="1"/>
  <c r="H411" i="1"/>
  <c r="H427" i="1" s="1"/>
  <c r="G411" i="1"/>
  <c r="F411" i="1"/>
  <c r="E411" i="1"/>
  <c r="E427" i="1" s="1"/>
  <c r="D411" i="1"/>
  <c r="D458" i="1" s="1"/>
  <c r="C403" i="1"/>
  <c r="E399" i="1"/>
  <c r="D399" i="1"/>
  <c r="D398" i="1"/>
  <c r="E396" i="1"/>
  <c r="D396" i="1"/>
  <c r="D395" i="1"/>
  <c r="D394" i="1"/>
  <c r="D392" i="1"/>
  <c r="G387" i="1"/>
  <c r="G386" i="1"/>
  <c r="G385" i="1" s="1"/>
  <c r="E397" i="1" s="1"/>
  <c r="F385" i="1"/>
  <c r="E385" i="1"/>
  <c r="D385" i="1"/>
  <c r="D397" i="1" s="1"/>
  <c r="G383" i="1"/>
  <c r="G382" i="1"/>
  <c r="G381" i="1"/>
  <c r="G380" i="1" s="1"/>
  <c r="F380" i="1"/>
  <c r="E380" i="1"/>
  <c r="D380" i="1"/>
  <c r="G379" i="1"/>
  <c r="G378" i="1"/>
  <c r="G377" i="1" s="1"/>
  <c r="F377" i="1"/>
  <c r="E377" i="1"/>
  <c r="D377" i="1"/>
  <c r="G376" i="1"/>
  <c r="G375" i="1"/>
  <c r="G374" i="1"/>
  <c r="G373" i="1" s="1"/>
  <c r="F373" i="1"/>
  <c r="E373" i="1"/>
  <c r="E393" i="1" s="1"/>
  <c r="D373" i="1"/>
  <c r="D393" i="1" s="1"/>
  <c r="G372" i="1"/>
  <c r="G371" i="1"/>
  <c r="G370" i="1"/>
  <c r="G369" i="1"/>
  <c r="G368" i="1"/>
  <c r="E392" i="1" s="1"/>
  <c r="F367" i="1"/>
  <c r="F388" i="1" s="1"/>
  <c r="E367" i="1"/>
  <c r="E388" i="1" s="1"/>
  <c r="D367" i="1"/>
  <c r="G366" i="1"/>
  <c r="G365" i="1"/>
  <c r="G364" i="1" s="1"/>
  <c r="E400" i="1" s="1"/>
  <c r="F364" i="1"/>
  <c r="E364" i="1"/>
  <c r="D364" i="1"/>
  <c r="D361" i="1" s="1"/>
  <c r="G363" i="1"/>
  <c r="G362" i="1"/>
  <c r="E398" i="1" s="1"/>
  <c r="F361" i="1"/>
  <c r="E361" i="1"/>
  <c r="C353" i="1"/>
  <c r="I345" i="1"/>
  <c r="I344" i="1"/>
  <c r="I343" i="1"/>
  <c r="H343" i="1"/>
  <c r="G343" i="1"/>
  <c r="F343" i="1"/>
  <c r="E343" i="1"/>
  <c r="E329" i="1" s="1"/>
  <c r="E346" i="1" s="1"/>
  <c r="D343" i="1"/>
  <c r="I342" i="1"/>
  <c r="I341" i="1"/>
  <c r="I340" i="1"/>
  <c r="I339" i="1"/>
  <c r="I338" i="1"/>
  <c r="I337" i="1"/>
  <c r="I336" i="1"/>
  <c r="I335" i="1"/>
  <c r="I334" i="1"/>
  <c r="I333" i="1"/>
  <c r="I332" i="1"/>
  <c r="I330" i="1" s="1"/>
  <c r="I329" i="1" s="1"/>
  <c r="I331" i="1"/>
  <c r="H330" i="1"/>
  <c r="H329" i="1" s="1"/>
  <c r="H346" i="1" s="1"/>
  <c r="G330" i="1"/>
  <c r="G329" i="1" s="1"/>
  <c r="G346" i="1" s="1"/>
  <c r="F330" i="1"/>
  <c r="E330" i="1"/>
  <c r="D330" i="1"/>
  <c r="D329" i="1" s="1"/>
  <c r="F329" i="1"/>
  <c r="F346" i="1" s="1"/>
  <c r="D328" i="1"/>
  <c r="D346" i="1" s="1"/>
  <c r="D350" i="1" s="1"/>
  <c r="C320" i="1"/>
  <c r="E307" i="1"/>
  <c r="D307" i="1"/>
  <c r="E297" i="1"/>
  <c r="D297" i="1"/>
  <c r="E290" i="1"/>
  <c r="D290" i="1"/>
  <c r="E282" i="1"/>
  <c r="D282" i="1"/>
  <c r="D280" i="1" s="1"/>
  <c r="D311" i="1" s="1"/>
  <c r="E280" i="1"/>
  <c r="C272" i="1"/>
  <c r="E255" i="1"/>
  <c r="D255" i="1"/>
  <c r="E251" i="1"/>
  <c r="D251" i="1"/>
  <c r="E246" i="1"/>
  <c r="D246" i="1"/>
  <c r="D245" i="1" s="1"/>
  <c r="E245" i="1"/>
  <c r="E242" i="1"/>
  <c r="D242" i="1"/>
  <c r="E237" i="1"/>
  <c r="D237" i="1"/>
  <c r="E232" i="1"/>
  <c r="D232" i="1"/>
  <c r="D231" i="1" s="1"/>
  <c r="E231" i="1"/>
  <c r="E225" i="1"/>
  <c r="D225" i="1"/>
  <c r="E213" i="1"/>
  <c r="D213" i="1"/>
  <c r="E210" i="1"/>
  <c r="D210" i="1"/>
  <c r="E205" i="1"/>
  <c r="D205" i="1"/>
  <c r="E204" i="1"/>
  <c r="E262" i="1" s="1"/>
  <c r="E267" i="1" s="1"/>
  <c r="E197" i="1"/>
  <c r="D197" i="1"/>
  <c r="E194" i="1"/>
  <c r="D194" i="1"/>
  <c r="E184" i="1"/>
  <c r="D184" i="1"/>
  <c r="D183" i="1" s="1"/>
  <c r="E183" i="1"/>
  <c r="E178" i="1"/>
  <c r="D178" i="1"/>
  <c r="E169" i="1"/>
  <c r="D169" i="1"/>
  <c r="E165" i="1"/>
  <c r="D165" i="1"/>
  <c r="D164" i="1" s="1"/>
  <c r="E164" i="1"/>
  <c r="E156" i="1"/>
  <c r="D156" i="1"/>
  <c r="E148" i="1"/>
  <c r="D148" i="1"/>
  <c r="E142" i="1"/>
  <c r="D142" i="1"/>
  <c r="E138" i="1"/>
  <c r="D138" i="1"/>
  <c r="E133" i="1"/>
  <c r="D133" i="1"/>
  <c r="D132" i="1" s="1"/>
  <c r="D131" i="1" s="1"/>
  <c r="E132" i="1"/>
  <c r="C123" i="1"/>
  <c r="E104" i="1"/>
  <c r="D104" i="1"/>
  <c r="E98" i="1"/>
  <c r="D98" i="1"/>
  <c r="E92" i="1"/>
  <c r="D92" i="1"/>
  <c r="E74" i="1"/>
  <c r="E73" i="1" s="1"/>
  <c r="E72" i="1" s="1"/>
  <c r="E116" i="1" s="1"/>
  <c r="D74" i="1"/>
  <c r="E69" i="1"/>
  <c r="D69" i="1"/>
  <c r="E66" i="1"/>
  <c r="D66" i="1"/>
  <c r="D63" i="1"/>
  <c r="D62" i="1"/>
  <c r="D61" i="1"/>
  <c r="D60" i="1"/>
  <c r="D59" i="1"/>
  <c r="D58" i="1"/>
  <c r="D57" i="1"/>
  <c r="D56" i="1"/>
  <c r="D55" i="1"/>
  <c r="E54" i="1"/>
  <c r="E50" i="1"/>
  <c r="E49" i="1" s="1"/>
  <c r="F461" i="1" s="1"/>
  <c r="D50" i="1"/>
  <c r="E43" i="1"/>
  <c r="D43" i="1"/>
  <c r="E28" i="1"/>
  <c r="D28" i="1"/>
  <c r="E18" i="1"/>
  <c r="D268" i="1" s="1"/>
  <c r="D18" i="1"/>
  <c r="D9" i="1" s="1"/>
  <c r="E10" i="1"/>
  <c r="E316" i="1" s="1"/>
  <c r="D10" i="1"/>
  <c r="D316" i="1" s="1"/>
  <c r="E9" i="1"/>
  <c r="E8" i="1" s="1"/>
  <c r="N415" i="1" l="1"/>
  <c r="N427" i="1" s="1"/>
  <c r="D204" i="1"/>
  <c r="D262" i="1" s="1"/>
  <c r="D267" i="1" s="1"/>
  <c r="M415" i="1"/>
  <c r="K459" i="1" s="1"/>
  <c r="D388" i="1"/>
  <c r="N420" i="1"/>
  <c r="E120" i="1"/>
  <c r="E103" i="1"/>
  <c r="E119" i="1" s="1"/>
  <c r="D54" i="1"/>
  <c r="D73" i="1"/>
  <c r="D72" i="1" s="1"/>
  <c r="D116" i="1" s="1"/>
  <c r="E266" i="1"/>
  <c r="I328" i="1"/>
  <c r="I346" i="1" s="1"/>
  <c r="G361" i="1"/>
  <c r="G367" i="1"/>
  <c r="D400" i="1"/>
  <c r="I411" i="1"/>
  <c r="I415" i="1"/>
  <c r="M420" i="1"/>
  <c r="D427" i="1"/>
  <c r="I440" i="1"/>
  <c r="I439" i="1" s="1"/>
  <c r="I455" i="1" s="1"/>
  <c r="I442" i="1"/>
  <c r="J442" i="1" s="1"/>
  <c r="L442" i="1" s="1"/>
  <c r="E395" i="1"/>
  <c r="E394" i="1"/>
  <c r="F455" i="1"/>
  <c r="K440" i="1" l="1"/>
  <c r="I427" i="1"/>
  <c r="K442" i="1"/>
  <c r="M442" i="1" s="1"/>
  <c r="D266" i="1"/>
  <c r="E350" i="1"/>
  <c r="M461" i="1"/>
  <c r="G388" i="1"/>
  <c r="M427" i="1"/>
  <c r="J440" i="1"/>
  <c r="D49" i="1"/>
  <c r="D8" i="1" s="1"/>
  <c r="J439" i="1" l="1"/>
  <c r="J455" i="1" s="1"/>
  <c r="L440" i="1"/>
  <c r="L439" i="1" s="1"/>
  <c r="L455" i="1" s="1"/>
  <c r="D120" i="1"/>
  <c r="D103" i="1"/>
  <c r="D119" i="1" s="1"/>
  <c r="K439" i="1"/>
  <c r="M440" i="1"/>
  <c r="M439" i="1" s="1"/>
  <c r="M460" i="1" l="1"/>
  <c r="M455" i="1"/>
  <c r="K455" i="1"/>
  <c r="K458" i="1"/>
</calcChain>
</file>

<file path=xl/sharedStrings.xml><?xml version="1.0" encoding="utf-8"?>
<sst xmlns="http://schemas.openxmlformats.org/spreadsheetml/2006/main" count="721" uniqueCount="587">
  <si>
    <t xml:space="preserve">NJËSIA PUBLIKE; </t>
  </si>
  <si>
    <t>Garda e Republikës</t>
  </si>
  <si>
    <t>Formati nr.1</t>
  </si>
  <si>
    <t>PASQYRA E POZICIONIT FINANCIAR</t>
  </si>
  <si>
    <t>VITI 2020</t>
  </si>
  <si>
    <t xml:space="preserve">         NE   / LEKE </t>
  </si>
  <si>
    <t>Nr.</t>
  </si>
  <si>
    <t>Ushtrimi</t>
  </si>
  <si>
    <t>Reshti</t>
  </si>
  <si>
    <t>Referenca e</t>
  </si>
  <si>
    <t xml:space="preserve">E M E R T I M I </t>
  </si>
  <si>
    <t>I</t>
  </si>
  <si>
    <t>Paraardhes</t>
  </si>
  <si>
    <t>Logarive</t>
  </si>
  <si>
    <t>Mbyllur</t>
  </si>
  <si>
    <t>A</t>
  </si>
  <si>
    <t xml:space="preserve">A K T I V E T </t>
  </si>
  <si>
    <t>I.Aktivet Afat shkurtra</t>
  </si>
  <si>
    <t>1.Mjete monetare dhe ekujvalent  te tyre</t>
  </si>
  <si>
    <t>Mjrete monetare ne Arke</t>
  </si>
  <si>
    <t>512,56</t>
  </si>
  <si>
    <t>Mjrete monetare ne Banke</t>
  </si>
  <si>
    <t>Disponibilitete ne Thesar</t>
  </si>
  <si>
    <t>Letra me vlere</t>
  </si>
  <si>
    <t>Vlera te tjera</t>
  </si>
  <si>
    <t>Akreditiva dhe paradhenie</t>
  </si>
  <si>
    <t>Provigjone zhvlersimi letra me vlere (-)</t>
  </si>
  <si>
    <t>2.Gjendje Inventari qarkullues</t>
  </si>
  <si>
    <t>Materiale</t>
  </si>
  <si>
    <t>Inventar I imet</t>
  </si>
  <si>
    <t>Prodhim nre proces</t>
  </si>
  <si>
    <t>Produkte</t>
  </si>
  <si>
    <t>Mallra</t>
  </si>
  <si>
    <t>Kafshe ne rritje e majmeri</t>
  </si>
  <si>
    <t>Gjendje te pa mbritura,ose prane te treteve</t>
  </si>
  <si>
    <t>Diferenca nga cmimet e magazinimit</t>
  </si>
  <si>
    <t>Provigjone  perzhvlersimin  e inventarit (-)</t>
  </si>
  <si>
    <t>3.Llogari te Arketushme</t>
  </si>
  <si>
    <t>Kliente e llogari te ngjashme</t>
  </si>
  <si>
    <t>Personeli, paradhenie, deficite, gjoba</t>
  </si>
  <si>
    <t>Tatim e  Taksa</t>
  </si>
  <si>
    <t xml:space="preserve">Tatime, mbledhur  per llogari pushtetit lokal </t>
  </si>
  <si>
    <t>Fatkeqsi natyrore qe mbulohen nga shteti</t>
  </si>
  <si>
    <t>Sigurime Shoqerore</t>
  </si>
  <si>
    <t>Sigurime Shendetsore</t>
  </si>
  <si>
    <t>437,438,</t>
  </si>
  <si>
    <t>Organizma te tjere shteterore</t>
  </si>
  <si>
    <t>Institucione te tjera publike</t>
  </si>
  <si>
    <t>Efekte per tu arketuar nga shitja e letrave me vlere</t>
  </si>
  <si>
    <t>Debitore te ndryshem</t>
  </si>
  <si>
    <t>Operacione me shtetin(Te drejta)</t>
  </si>
  <si>
    <t>Mardhenie midis institucioneve apo njesive  ekonomike</t>
  </si>
  <si>
    <t>Shuma te parashikuara per xhvleresim(-)</t>
  </si>
  <si>
    <t>4.Te tjera aktive afatshkurtra</t>
  </si>
  <si>
    <t>Parapagime</t>
  </si>
  <si>
    <t>Llogari e pritjes te mardhenieve me thesarin</t>
  </si>
  <si>
    <t>Diferenca konvertimi aktive</t>
  </si>
  <si>
    <t>Shpenzime per t'u shperndare ne disa ushtrime</t>
  </si>
  <si>
    <t>Shpenzime te periudhave te ardhshme</t>
  </si>
  <si>
    <t>II.Aktivet Afat gjata</t>
  </si>
  <si>
    <t>20</t>
  </si>
  <si>
    <t xml:space="preserve">1.Aktive Afatgjata jo materiale </t>
  </si>
  <si>
    <t>Prime te emisionit dhe Rimbursimit te huave</t>
  </si>
  <si>
    <t>Studime dhe kerkime</t>
  </si>
  <si>
    <t>Koncesione,Patenta,Licenca e te ngjashme</t>
  </si>
  <si>
    <t>21</t>
  </si>
  <si>
    <t xml:space="preserve">2.Aktive Afatgjata materiale </t>
  </si>
  <si>
    <t>Toka, T,roje, Terene</t>
  </si>
  <si>
    <t>Pyje, Plantacione</t>
  </si>
  <si>
    <t>Ndertesa e Konstruksione</t>
  </si>
  <si>
    <t>Rruge, rrjete, vepra ujore</t>
  </si>
  <si>
    <t>Iinstalime teknike, makineri e paisje</t>
  </si>
  <si>
    <t>Mjete Transporti</t>
  </si>
  <si>
    <t>Rezerva Shteterore</t>
  </si>
  <si>
    <t>Kafshe pune e prodhimi</t>
  </si>
  <si>
    <t>Inventar ekonomik</t>
  </si>
  <si>
    <t>Aktive  afatgjata te demtuara</t>
  </si>
  <si>
    <t>Caktime te Aktiveve Afatgjata</t>
  </si>
  <si>
    <t>25-26</t>
  </si>
  <si>
    <t>3.Aktive Afatgjata Financiare</t>
  </si>
  <si>
    <t>25</t>
  </si>
  <si>
    <t>Huadhenie e Nenhuadhenie</t>
  </si>
  <si>
    <t>26</t>
  </si>
  <si>
    <t>Pjesmarrje ne kapitalin e vet</t>
  </si>
  <si>
    <t>4.Investime</t>
  </si>
  <si>
    <t xml:space="preserve">Per Aktive Afatgjata jo materiale </t>
  </si>
  <si>
    <t xml:space="preserve">Per Aktive Afatgjata materiale </t>
  </si>
  <si>
    <t>B</t>
  </si>
  <si>
    <t>PASIVET(DETYRIMET)</t>
  </si>
  <si>
    <t>I.Pasivet Afat shkurtra</t>
  </si>
  <si>
    <t>1. Llogari te Pagushme</t>
  </si>
  <si>
    <t>401-408</t>
  </si>
  <si>
    <t>Furnitore e llogari te lidhura me to</t>
  </si>
  <si>
    <t>Detyrime ndaj personelit</t>
  </si>
  <si>
    <t>16,17,18</t>
  </si>
  <si>
    <t>Hua Afat shkurtra</t>
  </si>
  <si>
    <t>Huadhenes</t>
  </si>
  <si>
    <t>Detyrime ndaj shtetit per tatim taksa</t>
  </si>
  <si>
    <t>Detyrime, shteti fatkeqesi natyrore</t>
  </si>
  <si>
    <t>Det.per tu paguar per bl.letrave me vlere</t>
  </si>
  <si>
    <t>Kreditore  per mjete ne ruajtje</t>
  </si>
  <si>
    <t>Kreditore te ndryshem</t>
  </si>
  <si>
    <t>Operacione me shtetin( detyrime</t>
  </si>
  <si>
    <t>2.Te tjera pasive  afatshkurtra</t>
  </si>
  <si>
    <t>Kreditore, Parapagime</t>
  </si>
  <si>
    <t>Te ardhura per t'u regjistruar vitet pasardhese</t>
  </si>
  <si>
    <t>Diferenca konvertimi pasive</t>
  </si>
  <si>
    <t>Te ardhura per tu klasifikuar ose rregulluar</t>
  </si>
  <si>
    <t>Te ardhura te arketuara para nxjerrjes se ttitullit</t>
  </si>
  <si>
    <t>II.Pasivet Afat Gjata</t>
  </si>
  <si>
    <t>Klase 4</t>
  </si>
  <si>
    <t xml:space="preserve">Llogari te pagushme </t>
  </si>
  <si>
    <t>16.17,18</t>
  </si>
  <si>
    <t>Huate Afat gjata</t>
  </si>
  <si>
    <t>Provigjonet afatgjata</t>
  </si>
  <si>
    <t>Klasa 4</t>
  </si>
  <si>
    <t>Te tjera</t>
  </si>
  <si>
    <t xml:space="preserve">C </t>
  </si>
  <si>
    <t>AKTIVET NETO/ FONDET (A-B)</t>
  </si>
  <si>
    <t>D</t>
  </si>
  <si>
    <t xml:space="preserve"> FONDI I KONSOLIDUAR  :</t>
  </si>
  <si>
    <t>Teprica(Fondi I akumuluar)/Deficiti I akumuluar</t>
  </si>
  <si>
    <t>Rezultatet  e mbartura</t>
  </si>
  <si>
    <t>Rezultati I Veprimtarise Ushtrimore</t>
  </si>
  <si>
    <t>Rezerva</t>
  </si>
  <si>
    <t>115</t>
  </si>
  <si>
    <t xml:space="preserve">Nga Fondet e veta te investimeve </t>
  </si>
  <si>
    <t>15</t>
  </si>
  <si>
    <t>Shuma te parashikuiara per rreziqe e Zhvleresime</t>
  </si>
  <si>
    <t xml:space="preserve">Teprica e Granteve kapitale  Te Brendshmne </t>
  </si>
  <si>
    <t>106</t>
  </si>
  <si>
    <t xml:space="preserve">Teprica e Granteve kapitale  Te Huaja </t>
  </si>
  <si>
    <t>107</t>
  </si>
  <si>
    <t>Vlera e mjewteve te caktuara ne perdorim</t>
  </si>
  <si>
    <t>Rezerva nga Rivlersimi I Aktiveve Afatgjata</t>
  </si>
  <si>
    <t>Te Tjera</t>
  </si>
  <si>
    <t>E</t>
  </si>
  <si>
    <t>TOTALI I PASIVEVE(B+C)</t>
  </si>
  <si>
    <t xml:space="preserve">K O N T R O L L E </t>
  </si>
  <si>
    <t xml:space="preserve">Shifra 0(Zero)- Tregon Kuadraturen </t>
  </si>
  <si>
    <t>Kuadratura</t>
  </si>
  <si>
    <t>Kontroll 1.</t>
  </si>
  <si>
    <t xml:space="preserve">Aktivet Neto  a jane te barabarta me Fondin e Konsoliduar </t>
  </si>
  <si>
    <t>Kontroll 2.</t>
  </si>
  <si>
    <t>Totali I Aktiveve  a eshte i barabarte me  = Totalin e Pasiveve</t>
  </si>
  <si>
    <t>Formati nr.2</t>
  </si>
  <si>
    <t xml:space="preserve">PASQYRA E PERFORMANCES FINANCIARE </t>
  </si>
  <si>
    <t>Viti 2020</t>
  </si>
  <si>
    <t>(Klasifikimi,  sipas Natyres ekonomike)</t>
  </si>
  <si>
    <t>NE  / LEKE</t>
  </si>
  <si>
    <t>VITI</t>
  </si>
  <si>
    <t>rresh</t>
  </si>
  <si>
    <t>Llogarije</t>
  </si>
  <si>
    <t xml:space="preserve">P E R S H K R I M I  I  OPERACIONEVE </t>
  </si>
  <si>
    <t>USHTRIMOR</t>
  </si>
  <si>
    <t>I MEPARSHEM</t>
  </si>
  <si>
    <t>ti</t>
  </si>
  <si>
    <t>a</t>
  </si>
  <si>
    <t>b</t>
  </si>
  <si>
    <t>c</t>
  </si>
  <si>
    <t xml:space="preserve">TE ARDHURAT </t>
  </si>
  <si>
    <t>I.TE ARDHURAT NGA TAKSAT E TATIMET</t>
  </si>
  <si>
    <t xml:space="preserve">1.Tatimi mbi te Ardhurat </t>
  </si>
  <si>
    <t>Tatim mbi te ardhurat personale</t>
  </si>
  <si>
    <t>Tatim mbi Fitimin</t>
  </si>
  <si>
    <t>Tatim mbi Biznesin e vogel</t>
  </si>
  <si>
    <t>Te tjera Tatime mbi te  ardhurat</t>
  </si>
  <si>
    <t>2.Tatimi mbi Pasurine</t>
  </si>
  <si>
    <t xml:space="preserve">Tatim mbi Pasurine e palujtshme </t>
  </si>
  <si>
    <t>Tatim mbi shitjen e pasurise se palujtshe</t>
  </si>
  <si>
    <t xml:space="preserve">Te tjera tatime mbi Pasurine </t>
  </si>
  <si>
    <t>3.Tatime mbi mallrat e sherbimet brenda vendit</t>
  </si>
  <si>
    <t>Tatim mbi vleren e shtuar(TVSH)</t>
  </si>
  <si>
    <t>Akciza</t>
  </si>
  <si>
    <t>Takse mbi sherbimet specifike</t>
  </si>
  <si>
    <t>Takse mbi perdorimin e mallrave dhe lejim veprimtarie</t>
  </si>
  <si>
    <t>Taksa vendore mbi perdorimin e mallrave e lejim veprimtarie</t>
  </si>
  <si>
    <t>4.Takse mbi tregtine  dhe transaksionet nderkombtare</t>
  </si>
  <si>
    <t>Takse doganore per mallrat e importit</t>
  </si>
  <si>
    <t>Takse doganore per mallrat e eksportit</t>
  </si>
  <si>
    <t>Tarife sherbimi doganor e kaliposte</t>
  </si>
  <si>
    <t>Te tjera taksa mbi tregtine e transaksionet nderkombtare</t>
  </si>
  <si>
    <t>5.Takse  e rruges</t>
  </si>
  <si>
    <t>6.Te tjera Tatime e Taksa kombtare</t>
  </si>
  <si>
    <t>7.Gjoba e Kamat vonesa</t>
  </si>
  <si>
    <t>II.KONTRIBUTE SIGURIME SHOQERORE E SHENDETESORE</t>
  </si>
  <si>
    <t>NGA TE PUNESUARIT</t>
  </si>
  <si>
    <t>NGA PUNEDHENESI</t>
  </si>
  <si>
    <t>NGA TE VETPUNESUARIT</t>
  </si>
  <si>
    <t>NGA FERMERET</t>
  </si>
  <si>
    <t>NGA SIGURIMET VULLNETARE</t>
  </si>
  <si>
    <t>KONTRIBUTE NGA BUXHETI PER SIGURIME SHOQERORE</t>
  </si>
  <si>
    <t>KONTRIBUTE NGA BUXHETI PER SIGURIME SHENDETESORE</t>
  </si>
  <si>
    <t>III.TE ARDHURA JO TATIMORE</t>
  </si>
  <si>
    <t>1.Nga ndermarrjet dhe pronesia</t>
  </si>
  <si>
    <t>Nga Ndermarrjet publike jo financiare</t>
  </si>
  <si>
    <t>Nga Ndermarrjet publike financiare</t>
  </si>
  <si>
    <t>Te tjera nga ndermarrjet dhe pronesia</t>
  </si>
  <si>
    <t>2.Sherbimet Administrative dhe te Ardhura Sekondare</t>
  </si>
  <si>
    <t>Tarifa administrative dhe rregullatore</t>
  </si>
  <si>
    <t xml:space="preserve">Te ardhura sekondare e pagesa sherbimesh </t>
  </si>
  <si>
    <t>Takse per veprime gjyqsore e noteriale</t>
  </si>
  <si>
    <t xml:space="preserve">Te ardhura nga shitja e mallrave e sherbimeve </t>
  </si>
  <si>
    <t>Te ardhura nga biletat</t>
  </si>
  <si>
    <t>Gjoba, kamatvonesa, sekuestrime e  zhdemtime</t>
  </si>
  <si>
    <t>Te ardhura nga   transferimi prones,Legalizimi i ndertimeve pa leje</t>
  </si>
  <si>
    <t>3.Te tjera te ardhura jo tatimore</t>
  </si>
  <si>
    <t>IV.TE ARDHURA FINANCIARE</t>
  </si>
  <si>
    <t>Nga interesat e huadhenies se brendshme</t>
  </si>
  <si>
    <t xml:space="preserve">Nga interesat e huadhenies se Huaj </t>
  </si>
  <si>
    <t>Nga interesat e depozitave</t>
  </si>
  <si>
    <t>Nga kembimet valutore</t>
  </si>
  <si>
    <t>V.GRANTE KORENTE</t>
  </si>
  <si>
    <t xml:space="preserve">1.Grant korent I Brendshem </t>
  </si>
  <si>
    <t>Nga Buxheti  per NJQP(Qendrore)</t>
  </si>
  <si>
    <t>Nga Buxheti  per NJQP(Vendore)</t>
  </si>
  <si>
    <t>Nga Buxheti  per pagesa te posacme te ISSH</t>
  </si>
  <si>
    <t>Nga Buxheti  per mbulim deficiti(ISSH E ISKSH)</t>
  </si>
  <si>
    <t>Pjesmarrje e institucioneve ne tatime nacionale</t>
  </si>
  <si>
    <t>Financim shtese per te ardhurat e krijuara brenda sistemit</t>
  </si>
  <si>
    <t xml:space="preserve">Financim i pritshëm nga buxheti </t>
  </si>
  <si>
    <t>Sponsorizime te brendshme( nga te trete)</t>
  </si>
  <si>
    <t>Te tjera grante korente te brendshme</t>
  </si>
  <si>
    <t xml:space="preserve">2.Grant korent I Huaj </t>
  </si>
  <si>
    <t>Nga Qeveri te Huaja</t>
  </si>
  <si>
    <t>Nga Organizata Nderkombetare</t>
  </si>
  <si>
    <t>VI.TE ARDHURA TE TJERA</t>
  </si>
  <si>
    <t xml:space="preserve">Te ardhura nga investimet ne ekonomi </t>
  </si>
  <si>
    <t xml:space="preserve">Rimarrje Shumash te parashikuara per aktive afatshkurtra </t>
  </si>
  <si>
    <t>Rimarrje Shumash te parashikuara per aktive afatgjata</t>
  </si>
  <si>
    <t>Rimarrje Shumash per shpenzime te viteve ardhshme</t>
  </si>
  <si>
    <t xml:space="preserve">Terheqje nga seksioni I  investimeve </t>
  </si>
  <si>
    <t>73</t>
  </si>
  <si>
    <t xml:space="preserve">VII.NDRYSHIMI I GJENDJES SE INVENTARIT TE PRODUKTEVE  </t>
  </si>
  <si>
    <t>SHPENZIMET</t>
  </si>
  <si>
    <t xml:space="preserve">I.PAGAT DHE PERFITIMET E PUNONJSEVE </t>
  </si>
  <si>
    <t xml:space="preserve">Paga, personel I perhershem </t>
  </si>
  <si>
    <t xml:space="preserve">Paga personel I Perkohshem </t>
  </si>
  <si>
    <t>Shperblime</t>
  </si>
  <si>
    <t xml:space="preserve">Shpenzime te tjera per personelin </t>
  </si>
  <si>
    <t xml:space="preserve">II.KONTRIBUTE TE SIGURIMEVE </t>
  </si>
  <si>
    <t>Kontributi I Sigurimeve Shoqerore</t>
  </si>
  <si>
    <t>Kontributi I Sigurimeve Shendetesore</t>
  </si>
  <si>
    <t>III.BLERJE MALLRA E SHERBIME</t>
  </si>
  <si>
    <t xml:space="preserve">Mallra dhe sherbime te tjera </t>
  </si>
  <si>
    <t>Materiale zyre e te pergjitheshme</t>
  </si>
  <si>
    <t>Materiale dhe sherbime speciale</t>
  </si>
  <si>
    <t>Sherbime nga te trete</t>
  </si>
  <si>
    <t>Shpenzime transporti</t>
  </si>
  <si>
    <t>Shpenzime udhetimi</t>
  </si>
  <si>
    <t>Shpenzime per mirembajtje te zakonshme</t>
  </si>
  <si>
    <t>Shpenzime per qeramarrje</t>
  </si>
  <si>
    <t>Shpenzime per detyrime per kompesime legale</t>
  </si>
  <si>
    <t>Shpenzime te lidhura me huamarrjen per hua</t>
  </si>
  <si>
    <t xml:space="preserve">Shpenzime te tjera operative </t>
  </si>
  <si>
    <t>IV.SUBVECIONE</t>
  </si>
  <si>
    <t>Subvecione per diference cmimi</t>
  </si>
  <si>
    <t>Subvecione per te nxitur punesimin</t>
  </si>
  <si>
    <t>Subvecione per te mbuluar humbjet</t>
  </si>
  <si>
    <t>Subvecione per sipermarrjet individuale</t>
  </si>
  <si>
    <t>Subvecione te tjera</t>
  </si>
  <si>
    <t>V.TRANSFERIME KORENTE</t>
  </si>
  <si>
    <t xml:space="preserve">1.Transferime  korente  te brendshme </t>
  </si>
  <si>
    <t>Transferime korente tek nivele tjera te Qeverise</t>
  </si>
  <si>
    <t>Transferime korente tek institucione qeveritare te ndryshme</t>
  </si>
  <si>
    <t>Transferime korente tek Sigurimet Shoqerore e Shendetsore</t>
  </si>
  <si>
    <t>Transferime korente tek Organizatat jo fitimprurse</t>
  </si>
  <si>
    <t>2.Transferime  korente  me jashte</t>
  </si>
  <si>
    <t>Transferime Per Organizatat Nderkombetare</t>
  </si>
  <si>
    <t>Transferime Per Qeverite e Huaja</t>
  </si>
  <si>
    <t>Transferime Per institucionet jo fitimprurese te huaja</t>
  </si>
  <si>
    <t>Transferime Te tjera korrente me jashte shtetit</t>
  </si>
  <si>
    <t>3.Transferime  per Buxhetet familjare e Individe</t>
  </si>
  <si>
    <t>Transferta Te paguara nga ISSH e ISKSH</t>
  </si>
  <si>
    <t>Transferta Paguara nga Inst.Tjera e Org.Pusht.Vendor</t>
  </si>
  <si>
    <t xml:space="preserve">VI.SHPENZIME FINANCIARE </t>
  </si>
  <si>
    <t xml:space="preserve">1.Shpenzime Financiare te brendshme </t>
  </si>
  <si>
    <t>Interesa per bono thesarit dhe kredi direkte</t>
  </si>
  <si>
    <t>Interesa per huamarrje te tj. Brendshme</t>
  </si>
  <si>
    <t>Interesa Letra tjera vlere Qeverise</t>
  </si>
  <si>
    <t>Shpenz.nga kembimet valutore</t>
  </si>
  <si>
    <t xml:space="preserve">2.Shpenzime Financiare te jashtme </t>
  </si>
  <si>
    <t>Interesa per huamarrje nga Qeveri.te Huaja</t>
  </si>
  <si>
    <t>Interesa per financime nga Institucionet.nderkomb</t>
  </si>
  <si>
    <t xml:space="preserve">Interesa per huamarrje te tjera jashtme </t>
  </si>
  <si>
    <t>VII.KUOTA AMORTIZIMI DHE SHUMA TE PARASHIKUARA</t>
  </si>
  <si>
    <t>Kuotat e amortizimit te AAGJ, te shfrytezimit</t>
  </si>
  <si>
    <t>Vlera  e mbetur e AAGJ,  te nxjerra jashte perdorimit e   te shitura</t>
  </si>
  <si>
    <t>Shuma te parashikuara te shfrytezimit</t>
  </si>
  <si>
    <t>Shuma te parashikuara per aktivet financiare</t>
  </si>
  <si>
    <t>63</t>
  </si>
  <si>
    <t>VIII.NDRYSHIMI I GJENDJES SE INVENTARIT</t>
  </si>
  <si>
    <t>IX.SHPENZIME TE TJERA</t>
  </si>
  <si>
    <t>85</t>
  </si>
  <si>
    <t>TEPRICA OSE DEFICITI I PERIUDHES</t>
  </si>
  <si>
    <t>(Rezultati I Veprimtarise se vititUshtrimor)</t>
  </si>
  <si>
    <t>Te Ardhurat   a jane te  barabarta  me   Shpenzimet  + Rezultatin e  vitit Ushtrimor</t>
  </si>
  <si>
    <t>Llogarja  85 e  Pasqyres F2   a eshte e barabarte me  Llog. 85 ne  Pasqyren  F1</t>
  </si>
  <si>
    <t>Kontroll 3.</t>
  </si>
  <si>
    <t>Llogarja  63  ne Pasqyren F2  a eshte e barabarte me Ndryshimin e  Gjendjeve</t>
  </si>
  <si>
    <t>X</t>
  </si>
  <si>
    <t>te Klases 3 ne  Pasqyren  F1</t>
  </si>
  <si>
    <t>Formati nr.3</t>
  </si>
  <si>
    <t xml:space="preserve">PASQYRA E FLUKSEVE MONETARE(CASH FLOW) </t>
  </si>
  <si>
    <t>(Sipas Metodes direkte)</t>
  </si>
  <si>
    <t xml:space="preserve">Periudha </t>
  </si>
  <si>
    <t>Nr</t>
  </si>
  <si>
    <t>PERMBAJTJA</t>
  </si>
  <si>
    <t>Raportuse</t>
  </si>
  <si>
    <t>Paraardhese</t>
  </si>
  <si>
    <t xml:space="preserve">Rubrike </t>
  </si>
  <si>
    <t>(a)</t>
  </si>
  <si>
    <t>(b)</t>
  </si>
  <si>
    <t>(c)</t>
  </si>
  <si>
    <t>(1)</t>
  </si>
  <si>
    <t>(2)</t>
  </si>
  <si>
    <t>VEPRIMTARITE E SHFRYTEZIMIT</t>
  </si>
  <si>
    <t xml:space="preserve">Akordim Fonde Buxhetore per shpenzime  korente (+) </t>
  </si>
  <si>
    <t xml:space="preserve">Arketime  e te hyra(Cash), gjate vitit ushtrimor </t>
  </si>
  <si>
    <t>Te Hyra nga Tatimet e Doganat tatimore e Doganore(+)</t>
  </si>
  <si>
    <t>Te hyra nga Kontributet e Sig. shoq. e shendets(+)</t>
  </si>
  <si>
    <t>Te hyra nga  ardhurat jotatimore (+)</t>
  </si>
  <si>
    <t>Te hyra, Sponsorizime nga te trete,(+)</t>
  </si>
  <si>
    <t>Te hyra,  nga kredi e huamarrje afatshkurter(+)</t>
  </si>
  <si>
    <t>Te  hyra nga Mjetet ne ruajtje(+)</t>
  </si>
  <si>
    <t>Te  tjera, arketuar(+)</t>
  </si>
  <si>
    <t>Pagesa per Detyrime e Shpenzime korente</t>
  </si>
  <si>
    <t>Per detryrime e Shpenzime  nga vitet e kaluara(-)</t>
  </si>
  <si>
    <t>Per detryrime e Shpenzime  te viti ushtrimor(-)</t>
  </si>
  <si>
    <t>Pagesat per mjetet ne ruajtje(-)</t>
  </si>
  <si>
    <t>Interesi I paguar(-)</t>
  </si>
  <si>
    <t>Tatime te paguara(-)</t>
  </si>
  <si>
    <t>Te tjera te paguara ( - )</t>
  </si>
  <si>
    <t>II</t>
  </si>
  <si>
    <t>VEPRIMTARITE E INVESTIMEVE</t>
  </si>
  <si>
    <t xml:space="preserve">Akordim Fonde Buxhetore per shpenzime  Kapitale (+) </t>
  </si>
  <si>
    <t xml:space="preserve">Te hyra nga Kredi dhe e  huamarrje afatgjata(+) </t>
  </si>
  <si>
    <t>Te hyra nga shitja e  Aktiveve Afatgjata (+)</t>
  </si>
  <si>
    <t>Te hyra nga interesat e huadhenies dhe nenhuadhenies(+)</t>
  </si>
  <si>
    <t>Pagesa per detryrime e Investime nga vitet e kaluara(-)</t>
  </si>
  <si>
    <t>Per detryrime e Investime   te viti ushtrimor(-)</t>
  </si>
  <si>
    <t>Huadhenie e Nenhuadhenie(-)</t>
  </si>
  <si>
    <t>Pjesmarrje ne kapitalin e vet(-)</t>
  </si>
  <si>
    <t>Dividente te paguar(-)</t>
  </si>
  <si>
    <t>III</t>
  </si>
  <si>
    <t>TRANSFERTA E TE TJERA</t>
  </si>
  <si>
    <t>Derdhje e Transferime te te Ardhurave ne Buxhet(-)</t>
  </si>
  <si>
    <t>Transferime ne buxhet  te Fondevete pa perdorura(-)</t>
  </si>
  <si>
    <t>Levizje e brendshme e transferta te tjera(+-)</t>
  </si>
  <si>
    <t>IV</t>
  </si>
  <si>
    <t>Rritja /Renia neto e Mjeteve monetare</t>
  </si>
  <si>
    <t>V</t>
  </si>
  <si>
    <t>Teprica ne fillim   te vitit ushtrimor</t>
  </si>
  <si>
    <t>VI</t>
  </si>
  <si>
    <t>Teprica e Likujditeteve  ne fund te   vitit ushtrimor</t>
  </si>
  <si>
    <t>K O N T R O L L</t>
  </si>
  <si>
    <t>Kontroll .</t>
  </si>
  <si>
    <t xml:space="preserve">Teprica e Llogarise se  Likujditeve, e  F3 a eshte e barabarte </t>
  </si>
  <si>
    <t xml:space="preserve"> me Tepericen e  Llogarive t e Likujditeteve ne  Pasqyren F1</t>
  </si>
  <si>
    <t>Formati nr.4</t>
  </si>
  <si>
    <t>PASQYRA E NDRYSHIMEVE NE AKTIVET NETO/ FONDET NETO,</t>
  </si>
  <si>
    <t xml:space="preserve">Fonde baze </t>
  </si>
  <si>
    <t>Fonde te</t>
  </si>
  <si>
    <t>Rezultatet</t>
  </si>
  <si>
    <t>GJITHESEJ</t>
  </si>
  <si>
    <t>Reference</t>
  </si>
  <si>
    <t>dhe Grante</t>
  </si>
  <si>
    <t xml:space="preserve">Rezerva </t>
  </si>
  <si>
    <t xml:space="preserve">Tjera </t>
  </si>
  <si>
    <t>e Mbartura</t>
  </si>
  <si>
    <t>e Ushtrimit</t>
  </si>
  <si>
    <t>Aktive/neto</t>
  </si>
  <si>
    <t xml:space="preserve">Kapitale </t>
  </si>
  <si>
    <t xml:space="preserve"> te veta</t>
  </si>
  <si>
    <t>Teprice/Deficit</t>
  </si>
  <si>
    <t>Fonde/ Neto</t>
  </si>
  <si>
    <t xml:space="preserve">I.AKTIVET NETO/FONDET NETO  </t>
  </si>
  <si>
    <t>II.NDRYSHIMET NE AKTIVET/ FONDET NETO(1+2)</t>
  </si>
  <si>
    <t xml:space="preserve">1.NGA BURIME TE BRENDSHME </t>
  </si>
  <si>
    <t xml:space="preserve">105, </t>
  </si>
  <si>
    <t>Nga grantet e brendshme kapitale(+)</t>
  </si>
  <si>
    <t>1016, 1059</t>
  </si>
  <si>
    <t>Nga Transfertat  e brendshme te AAGJ, Dhurata ne natyre, (+,- )</t>
  </si>
  <si>
    <t>1014, 116</t>
  </si>
  <si>
    <t>Nga Shitjet e AAGJ(+)</t>
  </si>
  <si>
    <t>Nga Rezultatet e mbartura(+,- )</t>
  </si>
  <si>
    <t>Nga Rezultatet e vitit ushtrimor(+,-)</t>
  </si>
  <si>
    <t>Nga Rezervat (+.-)</t>
  </si>
  <si>
    <t>Nga Fondet e veta te investimeve (+,-)</t>
  </si>
  <si>
    <t>Shuma te parashikuiara per rreziqe e Zhvleresime(+,-)</t>
  </si>
  <si>
    <t>Nga konsumi i AAGJ(-)</t>
  </si>
  <si>
    <t>Nga nxjerrjet jashteperdorimit  dhe demtimet(-)</t>
  </si>
  <si>
    <t>Vlera te AAGJ, te Caktuara ne perdorim(+.-)</t>
  </si>
  <si>
    <t>Diferenca nga Rivleresimi I AAGJ(+,-)</t>
  </si>
  <si>
    <t xml:space="preserve">2.NGA BURIME TE JASHTME </t>
  </si>
  <si>
    <t xml:space="preserve">106, </t>
  </si>
  <si>
    <t>Nga grantet e Jashtme  kapitale(+)</t>
  </si>
  <si>
    <t>1016, 1069</t>
  </si>
  <si>
    <t>TOTALI I FONDEVE TE VETA(I+II)</t>
  </si>
  <si>
    <t xml:space="preserve">Kontroll </t>
  </si>
  <si>
    <t xml:space="preserve">Totali i Fondeve.Sipa  Pasqyres F4  a eshte I barabarte  </t>
  </si>
  <si>
    <t xml:space="preserve">Ne Fillim </t>
  </si>
  <si>
    <t>Ne Fund</t>
  </si>
  <si>
    <t xml:space="preserve"> me Totalin e Fondeve ne Pasqyren F1</t>
  </si>
  <si>
    <t>Pasqyre Anekse Statistikore</t>
  </si>
  <si>
    <t>Formati nr.6</t>
  </si>
  <si>
    <t>INVESTIMET DHE BURIMET E FINANCIMIT</t>
  </si>
  <si>
    <t>VITI  2020</t>
  </si>
  <si>
    <t>NE   / LEKE</t>
  </si>
  <si>
    <t>EMERTIMI</t>
  </si>
  <si>
    <t xml:space="preserve">Teprica </t>
  </si>
  <si>
    <t>Transaksionet e vitit</t>
  </si>
  <si>
    <t>reshti</t>
  </si>
  <si>
    <t>Referenca  e</t>
  </si>
  <si>
    <t xml:space="preserve">ne Fillim </t>
  </si>
  <si>
    <t>Debi</t>
  </si>
  <si>
    <t>Kredi</t>
  </si>
  <si>
    <t>ne Fund</t>
  </si>
  <si>
    <t>Llogarive</t>
  </si>
  <si>
    <t xml:space="preserve">te Vitit </t>
  </si>
  <si>
    <t>d</t>
  </si>
  <si>
    <t>e</t>
  </si>
  <si>
    <t>f</t>
  </si>
  <si>
    <t>g</t>
  </si>
  <si>
    <t>I.</t>
  </si>
  <si>
    <t>SHPENZIMET PER INVESTIME</t>
  </si>
  <si>
    <t xml:space="preserve">Shpenzime per Aktive Afatgjata jo materiale </t>
  </si>
  <si>
    <t xml:space="preserve">Shpenzime per Aktive Afatgjata  materiale </t>
  </si>
  <si>
    <t>25,26</t>
  </si>
  <si>
    <t>Shpenzime per Aktive Afatgjata  Financiare</t>
  </si>
  <si>
    <t>Huadhenie dhe nenhuadhenie</t>
  </si>
  <si>
    <t>II.</t>
  </si>
  <si>
    <t>BURIMET PER INVESTIME</t>
  </si>
  <si>
    <t xml:space="preserve">1.Grante te brendshme kapitale </t>
  </si>
  <si>
    <t>Grante kapitale  nga Buxheti</t>
  </si>
  <si>
    <t>Grante  kapitale nga   nivele te tjera</t>
  </si>
  <si>
    <t>Kontribute te te treteveper investime</t>
  </si>
  <si>
    <t>Grante te brendeshme kapitale  ne natyre</t>
  </si>
  <si>
    <t>2.Grante te huaja Kapitale</t>
  </si>
  <si>
    <t>Nga qeveri te huaja</t>
  </si>
  <si>
    <t>Nga institucione nderkombetare</t>
  </si>
  <si>
    <t>Grante te huaja ne natyre</t>
  </si>
  <si>
    <t>3.Grante kapitale per investime per te trete</t>
  </si>
  <si>
    <t>Grante brendsh. kapitale per pjesm. ne invest. ne te trete</t>
  </si>
  <si>
    <t>Grante te huaja kapitale per pjesm. ne invest. ne te trete</t>
  </si>
  <si>
    <t>4.Fonde te tjera te veta.</t>
  </si>
  <si>
    <t xml:space="preserve">Fonde rezerve </t>
  </si>
  <si>
    <t>Caktim fondi per investime nga rezultati I vitit</t>
  </si>
  <si>
    <t>Te ardhura nga Shitja e aktiveve te qendrueshme</t>
  </si>
  <si>
    <t>5.Rezultati I Mbartur</t>
  </si>
  <si>
    <t>16,17</t>
  </si>
  <si>
    <t xml:space="preserve">6.Huamarrje </t>
  </si>
  <si>
    <t>Huamarrje e Brendshme</t>
  </si>
  <si>
    <t xml:space="preserve">Huamarrje e Huaj </t>
  </si>
  <si>
    <t>III.</t>
  </si>
  <si>
    <t>BALANCA   (II-I)</t>
  </si>
  <si>
    <t>(Burimet per Imnvestime  minus Shpenzimet per Investime)</t>
  </si>
  <si>
    <t>Llogarija 105 e  F6  a eshte e barabarte  me  Llog.105 ne F1</t>
  </si>
  <si>
    <t>Llogarija 106 e  F6  a eshte e barabarte  me  Llog.106 ne F1</t>
  </si>
  <si>
    <t>Kontroll 5.</t>
  </si>
  <si>
    <t>Llogarija 111 e  F6  a eshte e barabarte  me  Llog.111 ne F1</t>
  </si>
  <si>
    <t>Kontroll 6.</t>
  </si>
  <si>
    <t>Llogarija 115 e  F6  a eshte e barabarte  me  Llog.115 ne F1</t>
  </si>
  <si>
    <t>Kontroll 8.</t>
  </si>
  <si>
    <t>Llogarija 12 e  F6  a eshte e barabarte  me  Llog.12 ne F1</t>
  </si>
  <si>
    <t>Kontroll 9.</t>
  </si>
  <si>
    <t>Llogarija 16+17 e  F6  a eshte e barabarte  me  Llog.16+17 ne F1</t>
  </si>
  <si>
    <t>Kontroll 10.</t>
  </si>
  <si>
    <t>Llogarija 230 e  F6  a eshte e barabarte  me  Llog. 230 ne F1</t>
  </si>
  <si>
    <t>Kontroll 11.</t>
  </si>
  <si>
    <t>Llogarija 231 e  F6  a eshte e barabarte  me  Llog. 231 ne F1</t>
  </si>
  <si>
    <t>Kontroll 12.</t>
  </si>
  <si>
    <t>Llogarija 25/26 e  F6  a eshte e barabarte  me  Llog. 25/26 ne F1</t>
  </si>
  <si>
    <t>GJENDJA DHE NDRYSHIMET E  AKTIVEVE AFATGJATA( KOSTO HISTORIKE)</t>
  </si>
  <si>
    <t>Formati nr.7/a</t>
  </si>
  <si>
    <t>NE / LEKE</t>
  </si>
  <si>
    <t>Gjendje ne</t>
  </si>
  <si>
    <t xml:space="preserve">Shtesa gjate vitit ushtrimo, Kosto Historike </t>
  </si>
  <si>
    <t xml:space="preserve">Pakesime gjate vitit , Kosto Historike </t>
  </si>
  <si>
    <t xml:space="preserve">Gjendja </t>
  </si>
  <si>
    <t>Fillim vit</t>
  </si>
  <si>
    <t xml:space="preserve">Blerje e </t>
  </si>
  <si>
    <t>Shtesa pa pagese</t>
  </si>
  <si>
    <t>Levizje</t>
  </si>
  <si>
    <t>Gjithe</t>
  </si>
  <si>
    <t>Shitje</t>
  </si>
  <si>
    <t>Nx.jasht</t>
  </si>
  <si>
    <t xml:space="preserve">Pakesime </t>
  </si>
  <si>
    <t>mbyllje te</t>
  </si>
  <si>
    <t xml:space="preserve">Rrjeshti </t>
  </si>
  <si>
    <t xml:space="preserve">te vitit </t>
  </si>
  <si>
    <t>krijuar</t>
  </si>
  <si>
    <t>Jashte</t>
  </si>
  <si>
    <t>Brenda</t>
  </si>
  <si>
    <t>brenda</t>
  </si>
  <si>
    <t>sej</t>
  </si>
  <si>
    <t>perdor.</t>
  </si>
  <si>
    <t>te</t>
  </si>
  <si>
    <t>ushtrimit</t>
  </si>
  <si>
    <t>me pagese</t>
  </si>
  <si>
    <t>sistemit</t>
  </si>
  <si>
    <t>aktiveve</t>
  </si>
  <si>
    <t>Tjera</t>
  </si>
  <si>
    <t xml:space="preserve">I. AAGJ/JO MATERIALE </t>
  </si>
  <si>
    <t>Prime te emisionit dhe rimbursimit te huave</t>
  </si>
  <si>
    <t>Koncesione, patenta,licenca e tjera ngjashme</t>
  </si>
  <si>
    <t>21- 28</t>
  </si>
  <si>
    <t xml:space="preserve">II. TAAGJ/  MATERIALE </t>
  </si>
  <si>
    <t>Toka,troje,Terene</t>
  </si>
  <si>
    <t>Pyje,Kullota Plantacione</t>
  </si>
  <si>
    <t>Ndertime e Konstruksione</t>
  </si>
  <si>
    <t>Rruge,rrjete,vepra ujore</t>
  </si>
  <si>
    <t>Instalime teknike,makineri,paisje,vegla pune</t>
  </si>
  <si>
    <t>Mjete transporti</t>
  </si>
  <si>
    <t>Rezerva shtetrore</t>
  </si>
  <si>
    <t>Aktive te Qend.te trupezuara te demtuara</t>
  </si>
  <si>
    <t>Caktime</t>
  </si>
  <si>
    <t>T O T A L I ( I + II )</t>
  </si>
  <si>
    <t>GJENDJA DHE NDRYSHIMET E  AKTIVEVE AFATGJATA(VLERA NETO)</t>
  </si>
  <si>
    <t>Formati nr.7/b</t>
  </si>
  <si>
    <t>Teprica ne fillim</t>
  </si>
  <si>
    <t xml:space="preserve">Shtesat gjate vitit </t>
  </si>
  <si>
    <t xml:space="preserve">Paksimet  gjate vitit </t>
  </si>
  <si>
    <t>Teprica ne Fund</t>
  </si>
  <si>
    <t>Kosto</t>
  </si>
  <si>
    <t xml:space="preserve">Amortizim </t>
  </si>
  <si>
    <t>Teprica</t>
  </si>
  <si>
    <t>Amortizim</t>
  </si>
  <si>
    <t xml:space="preserve">Historike </t>
  </si>
  <si>
    <t xml:space="preserve">Akumuluar </t>
  </si>
  <si>
    <t xml:space="preserve">Neto </t>
  </si>
  <si>
    <t xml:space="preserve">II. AAGJ/  MATERIALE </t>
  </si>
  <si>
    <t xml:space="preserve">Kontrolle </t>
  </si>
  <si>
    <t>Per Tepricen Ne Fillim  te    periudhes</t>
  </si>
  <si>
    <t>Per Tepricen Ne Fund te    periudhes</t>
  </si>
  <si>
    <t>Llogarija 20 e  F7/a,   a eshte e barabarte  me  Llog.20 ne F7/b</t>
  </si>
  <si>
    <t>Llogarija 21- 28 e  F7/ a,   a eshte e barabarte  me  Llog.21-28,  ne F7/b</t>
  </si>
  <si>
    <t>Llogarija 20 e  Pasqyres  F7/b,   a eshte e barabarte  me  Llog.20  te Pasqyren F1</t>
  </si>
  <si>
    <t>Kontroll 4.</t>
  </si>
  <si>
    <t>Llogarite 21  . 28  te   Pasqyres F7/b,   a  jane  te barabarte  me  Llogarite21 - 28 te Pasqyres F1</t>
  </si>
  <si>
    <t xml:space="preserve">NUMRI I PUNONJËSVE DHE  FONDI  I PAGAVE </t>
  </si>
  <si>
    <t>Formati nr.8</t>
  </si>
  <si>
    <t xml:space="preserve">Numri Mesatar Vjetor I Punonjseve </t>
  </si>
  <si>
    <t>NUMRI I PUNONJSEVE</t>
  </si>
  <si>
    <t>FONDI I PAGAVE  DHE KONTRIBUTET</t>
  </si>
  <si>
    <t>Ndryshuar gjate vitit</t>
  </si>
  <si>
    <t xml:space="preserve">Fondi </t>
  </si>
  <si>
    <t>Ndihma</t>
  </si>
  <si>
    <t>Kontributi</t>
  </si>
  <si>
    <t>Tatimi</t>
  </si>
  <si>
    <t>Pranuar</t>
  </si>
  <si>
    <t>Gjendje</t>
  </si>
  <si>
    <t>pagave</t>
  </si>
  <si>
    <t>supleme-</t>
  </si>
  <si>
    <t>shoqerore</t>
  </si>
  <si>
    <t>sig.shoq.</t>
  </si>
  <si>
    <t>mbi</t>
  </si>
  <si>
    <t>Larguar</t>
  </si>
  <si>
    <t>fund</t>
  </si>
  <si>
    <t>gjithesej</t>
  </si>
  <si>
    <t>ntare</t>
  </si>
  <si>
    <t>te menje-</t>
  </si>
  <si>
    <t xml:space="preserve">dhe </t>
  </si>
  <si>
    <t>tjera</t>
  </si>
  <si>
    <t>rinj</t>
  </si>
  <si>
    <t>te vitit</t>
  </si>
  <si>
    <t>hershme</t>
  </si>
  <si>
    <t>shendete-</t>
  </si>
  <si>
    <t>ardhurat</t>
  </si>
  <si>
    <t>ushtrimor</t>
  </si>
  <si>
    <t>sore</t>
  </si>
  <si>
    <t>Nr.i punonjseve gjithesej(1+2+3+4+5)</t>
  </si>
  <si>
    <t xml:space="preserve">D r e j t u e s </t>
  </si>
  <si>
    <t>Spec.arsim te larte</t>
  </si>
  <si>
    <t xml:space="preserve">T e k n i k e </t>
  </si>
  <si>
    <t>Nepunes te thjeshte</t>
  </si>
  <si>
    <t xml:space="preserve">Punetore </t>
  </si>
  <si>
    <t>Punonjes te perkohshem</t>
  </si>
  <si>
    <t>SHPJEGIME :</t>
  </si>
  <si>
    <t>Nr.mesatar i punonjsve (mujor) llogaritet duke vene ne raport shumen e numrit te punonjsve per te gjitha ditet e muajit me ditet kalendarike te muajit.</t>
  </si>
  <si>
    <t>Numri mesatar vjetor eshte shuma e mesatareve mujore pjestuar me 12.</t>
  </si>
  <si>
    <t>Kollona 5 permban : Pagen baze per punen e kryer, shtesat e pages per vjetersi ne pune, per veshtiresi, funksion ,grada shkencore  etj.</t>
  </si>
  <si>
    <t>Kollona 6 permban : Shperblimet suplementare per rezultate te mira ne pune e tjera.</t>
  </si>
  <si>
    <t>Kollona 7 permban : Ndihmat qe jepen me raste fatkeqesish, lindje e tjera.</t>
  </si>
  <si>
    <t>Kollona 8 permban : Kontributin e sigurimeve shoqerore qe derdhet nga punedhenesi dhe punemarresi ne llogarine e sigurimeve shoqerore.</t>
  </si>
  <si>
    <t>Kollona 9 permban : Shperblimet e ndryshme qe institucioni mund tu jape punonjesve te vet.</t>
  </si>
  <si>
    <t>Kollona 10 permban : Kontributin e derdhur nga punemarresi per tatimin mbi te ardhurat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</si>
</sst>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.0_L_e_k_-;\-* #,##0.0_L_e_k_-;_-* &quot;-&quot;??_L_e_k_-;_-@_-"/>
    <numFmt numFmtId="166" formatCode="#,##0.0"/>
    <numFmt numFmtId="167" formatCode="_-* #,##0_L_e_k_-;\-* #,##0_L_e_k_-;_-* &quot;-&quot;??_L_e_k_-;_-@_-"/>
  </numFmts>
  <fonts count="38" x14ac:knownFonts="1">
    <font>
      <sz val="10"/>
      <name val="Arial"/>
      <charset val="238"/>
    </font>
    <font>
      <sz val="10"/>
      <name val="Arial"/>
      <charset val="238"/>
    </font>
    <font>
      <b/>
      <sz val="11"/>
      <color indexed="12"/>
      <name val="Times New Roman"/>
      <family val="1"/>
      <charset val="238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12"/>
      <name val="Times New Roman"/>
      <family val="1"/>
      <charset val="238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</font>
    <font>
      <b/>
      <sz val="11"/>
      <color indexed="12"/>
      <name val="Arial"/>
      <family val="2"/>
      <charset val="238"/>
    </font>
    <font>
      <sz val="11"/>
      <color indexed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sz val="15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Arial"/>
      <family val="2"/>
    </font>
    <font>
      <sz val="10"/>
      <name val="Arial"/>
    </font>
    <font>
      <b/>
      <sz val="9"/>
      <name val="Arial"/>
      <family val="2"/>
    </font>
    <font>
      <b/>
      <u/>
      <sz val="11"/>
      <color indexed="12"/>
      <name val="Times New Roman"/>
      <family val="1"/>
      <charset val="238"/>
    </font>
    <font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3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3" fontId="4" fillId="0" borderId="0" xfId="0" applyNumberFormat="1" applyFont="1" applyAlignment="1" applyProtection="1">
      <alignment horizontal="center" vertical="center"/>
    </xf>
    <xf numFmtId="3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horizontal="right" vertical="center"/>
    </xf>
    <xf numFmtId="165" fontId="4" fillId="0" borderId="0" xfId="1" applyNumberFormat="1" applyFont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/>
    </xf>
    <xf numFmtId="0" fontId="6" fillId="2" borderId="7" xfId="0" quotePrefix="1" applyFont="1" applyFill="1" applyBorder="1" applyAlignment="1" applyProtection="1">
      <alignment horizontal="center" vertical="center"/>
    </xf>
    <xf numFmtId="0" fontId="6" fillId="2" borderId="7" xfId="0" quotePrefix="1" applyFont="1" applyFill="1" applyBorder="1" applyAlignment="1" applyProtection="1">
      <alignment vertical="center"/>
    </xf>
    <xf numFmtId="4" fontId="6" fillId="0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0" fontId="4" fillId="2" borderId="7" xfId="0" quotePrefix="1" applyFont="1" applyFill="1" applyBorder="1" applyAlignment="1" applyProtection="1">
      <alignment horizontal="center" vertical="center"/>
    </xf>
    <xf numFmtId="165" fontId="0" fillId="0" borderId="0" xfId="1" applyNumberFormat="1" applyFon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6" fillId="5" borderId="7" xfId="0" applyNumberFormat="1" applyFont="1" applyFill="1" applyBorder="1" applyAlignment="1" applyProtection="1">
      <alignment horizontal="right" vertical="center"/>
    </xf>
    <xf numFmtId="4" fontId="4" fillId="6" borderId="7" xfId="0" applyNumberFormat="1" applyFont="1" applyFill="1" applyBorder="1" applyAlignment="1" applyProtection="1">
      <alignment horizontal="right" vertical="center"/>
    </xf>
    <xf numFmtId="3" fontId="6" fillId="2" borderId="7" xfId="0" quotePrefix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3" fontId="1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3" fontId="6" fillId="4" borderId="4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3" fontId="6" fillId="2" borderId="5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3" fontId="6" fillId="4" borderId="6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vertical="center"/>
    </xf>
    <xf numFmtId="3" fontId="4" fillId="6" borderId="7" xfId="0" applyNumberFormat="1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3" fontId="6" fillId="0" borderId="7" xfId="0" applyNumberFormat="1" applyFont="1" applyFill="1" applyBorder="1" applyAlignment="1" applyProtection="1">
      <alignment vertical="center"/>
    </xf>
    <xf numFmtId="3" fontId="6" fillId="5" borderId="7" xfId="0" applyNumberFormat="1" applyFont="1" applyFill="1" applyBorder="1" applyAlignment="1" applyProtection="1">
      <alignment vertical="center"/>
    </xf>
    <xf numFmtId="3" fontId="6" fillId="6" borderId="7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3" fontId="6" fillId="0" borderId="0" xfId="0" applyNumberFormat="1" applyFont="1" applyAlignment="1" applyProtection="1">
      <alignment vertical="center"/>
    </xf>
    <xf numFmtId="0" fontId="14" fillId="2" borderId="7" xfId="0" quotePrefix="1" applyFont="1" applyFill="1" applyBorder="1" applyAlignment="1" applyProtection="1">
      <alignment horizontal="center" vertical="center"/>
    </xf>
    <xf numFmtId="3" fontId="6" fillId="0" borderId="7" xfId="0" applyNumberFormat="1" applyFont="1" applyBorder="1" applyAlignment="1" applyProtection="1">
      <alignment vertical="center"/>
    </xf>
    <xf numFmtId="0" fontId="4" fillId="2" borderId="4" xfId="0" quotePrefix="1" applyFont="1" applyFill="1" applyBorder="1" applyAlignment="1" applyProtection="1">
      <alignment horizontal="center" vertical="center"/>
    </xf>
    <xf numFmtId="0" fontId="14" fillId="2" borderId="4" xfId="0" quotePrefix="1" applyFont="1" applyFill="1" applyBorder="1" applyAlignment="1" applyProtection="1">
      <alignment horizontal="center" vertical="center"/>
    </xf>
    <xf numFmtId="3" fontId="4" fillId="6" borderId="4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vertical="center"/>
    </xf>
    <xf numFmtId="3" fontId="4" fillId="6" borderId="6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vertical="center"/>
    </xf>
    <xf numFmtId="0" fontId="4" fillId="6" borderId="5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vertical="center"/>
    </xf>
    <xf numFmtId="0" fontId="4" fillId="6" borderId="6" xfId="0" quotePrefix="1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4" fillId="6" borderId="7" xfId="0" applyFont="1" applyFill="1" applyBorder="1" applyAlignment="1" applyProtection="1">
      <alignment horizontal="left" vertical="center"/>
    </xf>
    <xf numFmtId="3" fontId="4" fillId="0" borderId="7" xfId="0" applyNumberFormat="1" applyFont="1" applyFill="1" applyBorder="1" applyAlignment="1" applyProtection="1">
      <alignment vertical="center"/>
    </xf>
    <xf numFmtId="3" fontId="4" fillId="7" borderId="7" xfId="0" applyNumberFormat="1" applyFont="1" applyFill="1" applyBorder="1" applyAlignment="1" applyProtection="1">
      <alignment vertical="center"/>
    </xf>
    <xf numFmtId="0" fontId="6" fillId="6" borderId="7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6" borderId="7" xfId="0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vertical="center"/>
    </xf>
    <xf numFmtId="0" fontId="0" fillId="6" borderId="7" xfId="0" applyFill="1" applyBorder="1" applyAlignment="1" applyProtection="1">
      <alignment vertical="center"/>
    </xf>
    <xf numFmtId="0" fontId="6" fillId="6" borderId="4" xfId="0" applyFont="1" applyFill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3" fontId="4" fillId="0" borderId="0" xfId="0" applyNumberFormat="1" applyFon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3" fontId="4" fillId="7" borderId="7" xfId="0" applyNumberFormat="1" applyFont="1" applyFill="1" applyBorder="1" applyAlignment="1">
      <alignment horizontal="right" vertical="center"/>
    </xf>
    <xf numFmtId="3" fontId="6" fillId="7" borderId="7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5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0" fillId="2" borderId="7" xfId="0" quotePrefix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7" xfId="0" quotePrefix="1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center"/>
    </xf>
    <xf numFmtId="3" fontId="23" fillId="6" borderId="7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Protection="1"/>
    <xf numFmtId="0" fontId="1" fillId="0" borderId="0" xfId="0" applyFont="1" applyProtection="1"/>
    <xf numFmtId="0" fontId="25" fillId="2" borderId="7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vertical="center"/>
    </xf>
    <xf numFmtId="3" fontId="22" fillId="5" borderId="7" xfId="0" applyNumberFormat="1" applyFont="1" applyFill="1" applyBorder="1" applyAlignment="1" applyProtection="1">
      <alignment horizontal="right" vertical="center"/>
    </xf>
    <xf numFmtId="0" fontId="27" fillId="2" borderId="7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left" vertical="center"/>
    </xf>
    <xf numFmtId="3" fontId="22" fillId="0" borderId="7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vertical="center"/>
    </xf>
    <xf numFmtId="0" fontId="30" fillId="2" borderId="7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vertical="center"/>
    </xf>
    <xf numFmtId="0" fontId="29" fillId="2" borderId="7" xfId="0" applyFont="1" applyFill="1" applyBorder="1" applyAlignment="1" applyProtection="1">
      <alignment horizontal="left" vertical="center"/>
    </xf>
    <xf numFmtId="3" fontId="23" fillId="6" borderId="4" xfId="0" applyNumberFormat="1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3" fontId="23" fillId="6" borderId="6" xfId="0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31" fillId="0" borderId="4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2" borderId="4" xfId="0" applyFont="1" applyFill="1" applyBorder="1" applyAlignment="1" applyProtection="1">
      <alignment vertical="center"/>
    </xf>
    <xf numFmtId="0" fontId="32" fillId="2" borderId="4" xfId="0" applyFont="1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32" fillId="2" borderId="5" xfId="0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7" xfId="0" quotePrefix="1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vertical="center"/>
    </xf>
    <xf numFmtId="4" fontId="6" fillId="0" borderId="7" xfId="0" applyNumberFormat="1" applyFont="1" applyFill="1" applyBorder="1" applyAlignment="1" applyProtection="1">
      <alignment vertical="center"/>
    </xf>
    <xf numFmtId="0" fontId="13" fillId="2" borderId="7" xfId="0" quotePrefix="1" applyFont="1" applyFill="1" applyBorder="1" applyAlignment="1" applyProtection="1">
      <alignment horizontal="center" vertical="center"/>
    </xf>
    <xf numFmtId="4" fontId="4" fillId="6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4" fontId="0" fillId="0" borderId="7" xfId="0" applyNumberFormat="1" applyFill="1" applyBorder="1" applyProtection="1"/>
    <xf numFmtId="4" fontId="33" fillId="0" borderId="7" xfId="0" applyNumberFormat="1" applyFont="1" applyFill="1" applyBorder="1" applyAlignment="1" applyProtection="1">
      <alignment vertical="center"/>
    </xf>
    <xf numFmtId="4" fontId="34" fillId="0" borderId="7" xfId="1" applyNumberFormat="1" applyFont="1" applyFill="1" applyBorder="1"/>
    <xf numFmtId="4" fontId="6" fillId="0" borderId="7" xfId="1" applyNumberFormat="1" applyFont="1" applyFill="1" applyBorder="1"/>
    <xf numFmtId="0" fontId="31" fillId="0" borderId="7" xfId="0" applyFont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horizontal="center" vertical="center"/>
    </xf>
    <xf numFmtId="0" fontId="32" fillId="2" borderId="2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vertical="center"/>
    </xf>
    <xf numFmtId="4" fontId="35" fillId="0" borderId="7" xfId="0" applyNumberFormat="1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4" fontId="35" fillId="3" borderId="7" xfId="0" applyNumberFormat="1" applyFont="1" applyFill="1" applyBorder="1" applyAlignment="1" applyProtection="1">
      <alignment vertical="center"/>
    </xf>
    <xf numFmtId="43" fontId="0" fillId="0" borderId="0" xfId="0" applyNumberForma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4" fontId="4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8" fillId="2" borderId="4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center" vertical="center"/>
    </xf>
    <xf numFmtId="0" fontId="25" fillId="2" borderId="1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center" vertical="center"/>
    </xf>
    <xf numFmtId="0" fontId="28" fillId="2" borderId="2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left" vertical="center"/>
    </xf>
    <xf numFmtId="0" fontId="26" fillId="2" borderId="9" xfId="0" applyFont="1" applyFill="1" applyBorder="1" applyAlignment="1" applyProtection="1">
      <alignment horizontal="left" vertical="center"/>
    </xf>
    <xf numFmtId="3" fontId="22" fillId="6" borderId="4" xfId="0" applyNumberFormat="1" applyFont="1" applyFill="1" applyBorder="1" applyAlignment="1" applyProtection="1">
      <alignment vertical="center"/>
    </xf>
    <xf numFmtId="0" fontId="28" fillId="2" borderId="3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left" vertical="center"/>
    </xf>
    <xf numFmtId="0" fontId="26" fillId="2" borderId="11" xfId="0" applyFont="1" applyFill="1" applyBorder="1" applyAlignment="1" applyProtection="1">
      <alignment horizontal="left" vertical="center"/>
    </xf>
    <xf numFmtId="3" fontId="22" fillId="6" borderId="6" xfId="0" applyNumberFormat="1" applyFont="1" applyFill="1" applyBorder="1" applyAlignment="1" applyProtection="1">
      <alignment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center"/>
    </xf>
    <xf numFmtId="3" fontId="22" fillId="0" borderId="7" xfId="0" applyNumberFormat="1" applyFont="1" applyFill="1" applyBorder="1" applyAlignment="1" applyProtection="1">
      <alignment vertical="center"/>
    </xf>
    <xf numFmtId="3" fontId="22" fillId="5" borderId="7" xfId="0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3" fontId="22" fillId="0" borderId="0" xfId="0" applyNumberFormat="1" applyFont="1" applyAlignment="1" applyProtection="1">
      <alignment vertical="center"/>
    </xf>
    <xf numFmtId="43" fontId="37" fillId="0" borderId="0" xfId="1" applyNumberFormat="1" applyFont="1" applyAlignment="1" applyProtection="1">
      <alignment horizontal="right" vertical="center"/>
    </xf>
    <xf numFmtId="167" fontId="22" fillId="0" borderId="0" xfId="1" applyNumberFormat="1" applyFont="1" applyAlignment="1" applyProtection="1">
      <alignment horizontal="right" vertical="center"/>
    </xf>
    <xf numFmtId="43" fontId="22" fillId="0" borderId="0" xfId="0" applyNumberFormat="1" applyFont="1" applyAlignment="1" applyProtection="1">
      <alignment vertical="center"/>
    </xf>
    <xf numFmtId="167" fontId="22" fillId="0" borderId="0" xfId="1" applyNumberFormat="1" applyFont="1" applyAlignment="1" applyProtection="1">
      <alignment vertical="center"/>
    </xf>
    <xf numFmtId="3" fontId="0" fillId="0" borderId="0" xfId="0" applyNumberForma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2021/Bilanci%202020/Pasqyrat%20Financiare%20viti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bledhje 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8"/>
  <sheetViews>
    <sheetView tabSelected="1" topLeftCell="A469" zoomScale="92" zoomScaleNormal="92" workbookViewId="0">
      <selection activeCell="C502" sqref="C502"/>
    </sheetView>
  </sheetViews>
  <sheetFormatPr defaultRowHeight="12.75" x14ac:dyDescent="0.2"/>
  <cols>
    <col min="1" max="1" width="6.28515625" style="81" customWidth="1"/>
    <col min="2" max="2" width="14.85546875" style="81" customWidth="1"/>
    <col min="3" max="3" width="70.140625" style="81" customWidth="1"/>
    <col min="4" max="4" width="20.5703125" style="14" customWidth="1"/>
    <col min="5" max="5" width="16.140625" style="14" bestFit="1" customWidth="1"/>
    <col min="6" max="6" width="17.85546875" style="307" bestFit="1" customWidth="1"/>
    <col min="7" max="7" width="15" style="307" customWidth="1"/>
    <col min="8" max="8" width="12.140625" style="307" customWidth="1"/>
    <col min="9" max="9" width="26" style="14" bestFit="1" customWidth="1"/>
    <col min="10" max="10" width="12.85546875" style="14" customWidth="1"/>
    <col min="11" max="11" width="14.5703125" style="14" customWidth="1"/>
    <col min="12" max="12" width="14.5703125" style="14" bestFit="1" customWidth="1"/>
    <col min="13" max="13" width="14.5703125" style="14" customWidth="1"/>
    <col min="14" max="14" width="15.7109375" style="14" customWidth="1"/>
    <col min="15" max="15" width="14" style="14" bestFit="1" customWidth="1"/>
    <col min="16" max="16" width="9.140625" style="14"/>
    <col min="17" max="17" width="12.7109375" style="14" bestFit="1" customWidth="1"/>
    <col min="18" max="16384" width="9.140625" style="14"/>
  </cols>
  <sheetData>
    <row r="1" spans="1:29" s="7" customFormat="1" ht="12" customHeight="1" x14ac:dyDescent="0.2">
      <c r="A1" s="1" t="s">
        <v>0</v>
      </c>
      <c r="B1" s="1"/>
      <c r="C1" s="2" t="s">
        <v>1</v>
      </c>
      <c r="D1" s="3"/>
      <c r="E1" s="4" t="s">
        <v>2</v>
      </c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" customHeight="1" x14ac:dyDescent="0.2">
      <c r="A2" s="8"/>
      <c r="B2" s="9"/>
      <c r="C2" s="10" t="s">
        <v>3</v>
      </c>
      <c r="D2" s="11" t="s">
        <v>4</v>
      </c>
      <c r="E2" s="4"/>
      <c r="F2" s="12"/>
      <c r="G2" s="12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12" customHeight="1" x14ac:dyDescent="0.2">
      <c r="A3" s="8"/>
      <c r="B3" s="9"/>
      <c r="C3" s="10"/>
      <c r="D3" s="11"/>
      <c r="E3" s="4"/>
      <c r="F3" s="12"/>
      <c r="G3" s="12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2" customHeight="1" x14ac:dyDescent="0.2">
      <c r="A4" s="15"/>
      <c r="B4" s="9"/>
      <c r="C4" s="9"/>
      <c r="D4" s="16" t="s">
        <v>5</v>
      </c>
      <c r="E4" s="16"/>
      <c r="F4" s="12"/>
      <c r="G4" s="12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2" customHeight="1" x14ac:dyDescent="0.2">
      <c r="A5" s="17" t="s">
        <v>6</v>
      </c>
      <c r="B5" s="18"/>
      <c r="C5" s="18"/>
      <c r="D5" s="19" t="s">
        <v>7</v>
      </c>
      <c r="E5" s="19" t="s">
        <v>7</v>
      </c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2" customHeight="1" x14ac:dyDescent="0.2">
      <c r="A6" s="20" t="s">
        <v>8</v>
      </c>
      <c r="B6" s="21" t="s">
        <v>9</v>
      </c>
      <c r="C6" s="21" t="s">
        <v>10</v>
      </c>
      <c r="D6" s="21" t="s">
        <v>11</v>
      </c>
      <c r="E6" s="21" t="s">
        <v>12</v>
      </c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2" customHeight="1" x14ac:dyDescent="0.2">
      <c r="A7" s="22"/>
      <c r="B7" s="23" t="s">
        <v>13</v>
      </c>
      <c r="C7" s="24"/>
      <c r="D7" s="24" t="s">
        <v>14</v>
      </c>
      <c r="E7" s="24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s="7" customFormat="1" ht="12" customHeight="1" x14ac:dyDescent="0.2">
      <c r="A8" s="25">
        <v>1</v>
      </c>
      <c r="B8" s="26" t="s">
        <v>15</v>
      </c>
      <c r="C8" s="27" t="s">
        <v>16</v>
      </c>
      <c r="D8" s="28">
        <f>SUM(D9+D49)</f>
        <v>2203044086.1046247</v>
      </c>
      <c r="E8" s="28">
        <f>SUM(E9+E49)</f>
        <v>2482531325.2846251</v>
      </c>
      <c r="F8" s="5"/>
      <c r="G8" s="5"/>
      <c r="H8" s="5"/>
      <c r="I8" s="2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2" customHeight="1" x14ac:dyDescent="0.2">
      <c r="A9" s="30">
        <v>2</v>
      </c>
      <c r="B9" s="25"/>
      <c r="C9" s="27" t="s">
        <v>17</v>
      </c>
      <c r="D9" s="28">
        <f>SUM(D10+D18+D28+D43)</f>
        <v>402570591.39999998</v>
      </c>
      <c r="E9" s="28">
        <f>SUM(E10+E18+E28+E43)</f>
        <v>367778561.49000001</v>
      </c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2" customHeight="1" x14ac:dyDescent="0.2">
      <c r="A10" s="30">
        <v>3</v>
      </c>
      <c r="B10" s="31"/>
      <c r="C10" s="27" t="s">
        <v>18</v>
      </c>
      <c r="D10" s="28">
        <f>SUM(D11:D17)</f>
        <v>0</v>
      </c>
      <c r="E10" s="28">
        <f>SUM(E11:E17)</f>
        <v>0</v>
      </c>
      <c r="F10" s="12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12" customHeight="1" x14ac:dyDescent="0.2">
      <c r="A11" s="30">
        <v>4</v>
      </c>
      <c r="B11" s="25">
        <v>531</v>
      </c>
      <c r="C11" s="32" t="s">
        <v>19</v>
      </c>
      <c r="D11" s="33">
        <v>0</v>
      </c>
      <c r="E11" s="33">
        <v>0</v>
      </c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2" customHeight="1" x14ac:dyDescent="0.2">
      <c r="A12" s="30">
        <v>5</v>
      </c>
      <c r="B12" s="25" t="s">
        <v>20</v>
      </c>
      <c r="C12" s="32" t="s">
        <v>21</v>
      </c>
      <c r="D12" s="33">
        <v>0</v>
      </c>
      <c r="E12" s="33">
        <v>0</v>
      </c>
      <c r="F12" s="12"/>
      <c r="G12" s="12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2" customHeight="1" x14ac:dyDescent="0.2">
      <c r="A13" s="30">
        <v>6</v>
      </c>
      <c r="B13" s="25">
        <v>520</v>
      </c>
      <c r="C13" s="34" t="s">
        <v>22</v>
      </c>
      <c r="D13" s="33">
        <v>0</v>
      </c>
      <c r="E13" s="33">
        <v>0</v>
      </c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12" customHeight="1" x14ac:dyDescent="0.2">
      <c r="A14" s="30">
        <v>7</v>
      </c>
      <c r="B14" s="25">
        <v>50</v>
      </c>
      <c r="C14" s="34" t="s">
        <v>23</v>
      </c>
      <c r="D14" s="33">
        <v>0</v>
      </c>
      <c r="E14" s="33">
        <v>0</v>
      </c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12" customHeight="1" x14ac:dyDescent="0.2">
      <c r="A15" s="30">
        <v>8</v>
      </c>
      <c r="B15" s="25">
        <v>532</v>
      </c>
      <c r="C15" s="34" t="s">
        <v>24</v>
      </c>
      <c r="D15" s="33">
        <v>0</v>
      </c>
      <c r="E15" s="33">
        <v>0</v>
      </c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t="12" customHeight="1" x14ac:dyDescent="0.2">
      <c r="A16" s="30">
        <v>9</v>
      </c>
      <c r="B16" s="25">
        <v>54</v>
      </c>
      <c r="C16" s="34" t="s">
        <v>25</v>
      </c>
      <c r="D16" s="33">
        <v>0</v>
      </c>
      <c r="E16" s="33">
        <v>0</v>
      </c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t="12" customHeight="1" x14ac:dyDescent="0.2">
      <c r="A17" s="30">
        <v>10</v>
      </c>
      <c r="B17" s="25">
        <v>59</v>
      </c>
      <c r="C17" s="34" t="s">
        <v>26</v>
      </c>
      <c r="D17" s="33">
        <v>0</v>
      </c>
      <c r="E17" s="33">
        <v>0</v>
      </c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2" customHeight="1" x14ac:dyDescent="0.2">
      <c r="A18" s="30">
        <v>11</v>
      </c>
      <c r="B18" s="25"/>
      <c r="C18" s="27" t="s">
        <v>27</v>
      </c>
      <c r="D18" s="28">
        <f>SUM(D19:D27)</f>
        <v>266977695.40000001</v>
      </c>
      <c r="E18" s="28">
        <f>SUM(E19:E27)</f>
        <v>227053182.49000004</v>
      </c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t="12" customHeight="1" x14ac:dyDescent="0.2">
      <c r="A19" s="30">
        <v>12</v>
      </c>
      <c r="B19" s="25">
        <v>31</v>
      </c>
      <c r="C19" s="34" t="s">
        <v>28</v>
      </c>
      <c r="D19" s="33">
        <v>208718597.45000002</v>
      </c>
      <c r="E19" s="33">
        <v>163001849.77000004</v>
      </c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t="12" customHeight="1" x14ac:dyDescent="0.2">
      <c r="A20" s="30">
        <v>13</v>
      </c>
      <c r="B20" s="25">
        <v>32</v>
      </c>
      <c r="C20" s="34" t="s">
        <v>29</v>
      </c>
      <c r="D20" s="33">
        <v>58259097.949999996</v>
      </c>
      <c r="E20" s="33">
        <v>64051332.719999999</v>
      </c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t="12" customHeight="1" x14ac:dyDescent="0.2">
      <c r="A21" s="30">
        <v>14</v>
      </c>
      <c r="B21" s="25">
        <v>33</v>
      </c>
      <c r="C21" s="34" t="s">
        <v>30</v>
      </c>
      <c r="D21" s="33">
        <v>0</v>
      </c>
      <c r="E21" s="33">
        <v>0</v>
      </c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t="12" customHeight="1" x14ac:dyDescent="0.2">
      <c r="A22" s="30">
        <v>15</v>
      </c>
      <c r="B22" s="25">
        <v>34</v>
      </c>
      <c r="C22" s="34" t="s">
        <v>31</v>
      </c>
      <c r="D22" s="33">
        <v>0</v>
      </c>
      <c r="E22" s="33">
        <v>0</v>
      </c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2" customHeight="1" x14ac:dyDescent="0.2">
      <c r="A23" s="30">
        <v>16</v>
      </c>
      <c r="B23" s="25">
        <v>35</v>
      </c>
      <c r="C23" s="34" t="s">
        <v>32</v>
      </c>
      <c r="D23" s="33">
        <v>0</v>
      </c>
      <c r="E23" s="33">
        <v>0</v>
      </c>
      <c r="F23" s="12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2" customHeight="1" x14ac:dyDescent="0.2">
      <c r="A24" s="30">
        <v>17</v>
      </c>
      <c r="B24" s="25">
        <v>36</v>
      </c>
      <c r="C24" s="34" t="s">
        <v>33</v>
      </c>
      <c r="D24" s="33">
        <v>0</v>
      </c>
      <c r="E24" s="33">
        <v>0</v>
      </c>
      <c r="F24" s="12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12" customHeight="1" x14ac:dyDescent="0.2">
      <c r="A25" s="30">
        <v>18</v>
      </c>
      <c r="B25" s="25">
        <v>37</v>
      </c>
      <c r="C25" s="34" t="s">
        <v>34</v>
      </c>
      <c r="D25" s="33">
        <v>0</v>
      </c>
      <c r="E25" s="33">
        <v>0</v>
      </c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ht="12" customHeight="1" x14ac:dyDescent="0.2">
      <c r="A26" s="30">
        <v>19</v>
      </c>
      <c r="B26" s="25">
        <v>38</v>
      </c>
      <c r="C26" s="34" t="s">
        <v>35</v>
      </c>
      <c r="D26" s="33">
        <v>0</v>
      </c>
      <c r="E26" s="33">
        <v>0</v>
      </c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ht="12" customHeight="1" x14ac:dyDescent="0.2">
      <c r="A27" s="30">
        <v>20</v>
      </c>
      <c r="B27" s="25">
        <v>39</v>
      </c>
      <c r="C27" s="34" t="s">
        <v>36</v>
      </c>
      <c r="D27" s="33">
        <v>0</v>
      </c>
      <c r="E27" s="33">
        <v>0</v>
      </c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" customHeight="1" x14ac:dyDescent="0.2">
      <c r="A28" s="30">
        <v>21</v>
      </c>
      <c r="B28" s="25"/>
      <c r="C28" s="27" t="s">
        <v>37</v>
      </c>
      <c r="D28" s="28">
        <f>SUM(D29:D42)</f>
        <v>135592896</v>
      </c>
      <c r="E28" s="28">
        <f>SUM(E29:E42)</f>
        <v>140725379</v>
      </c>
      <c r="F28" s="35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ht="12" customHeight="1" x14ac:dyDescent="0.2">
      <c r="A29" s="30">
        <v>22</v>
      </c>
      <c r="B29" s="25">
        <v>411</v>
      </c>
      <c r="C29" s="34" t="s">
        <v>38</v>
      </c>
      <c r="D29" s="33">
        <v>0</v>
      </c>
      <c r="E29" s="33">
        <v>0</v>
      </c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ht="12" customHeight="1" x14ac:dyDescent="0.2">
      <c r="A30" s="30">
        <v>23</v>
      </c>
      <c r="B30" s="36">
        <v>423429</v>
      </c>
      <c r="C30" s="34" t="s">
        <v>39</v>
      </c>
      <c r="D30" s="33">
        <v>22245627</v>
      </c>
      <c r="E30" s="33">
        <v>30010652</v>
      </c>
      <c r="F30" s="12"/>
      <c r="G30" s="12"/>
      <c r="H30" s="12"/>
      <c r="I30" s="13"/>
      <c r="J30" s="1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12" customHeight="1" x14ac:dyDescent="0.2">
      <c r="A31" s="30">
        <v>24</v>
      </c>
      <c r="B31" s="25">
        <v>431</v>
      </c>
      <c r="C31" s="34" t="s">
        <v>40</v>
      </c>
      <c r="D31" s="33">
        <v>0</v>
      </c>
      <c r="E31" s="33">
        <v>0</v>
      </c>
      <c r="F31" s="12"/>
      <c r="G31" s="12"/>
      <c r="H31" s="12"/>
      <c r="I31" s="13"/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12" customHeight="1" x14ac:dyDescent="0.2">
      <c r="A32" s="30">
        <v>25</v>
      </c>
      <c r="B32" s="25">
        <v>432</v>
      </c>
      <c r="C32" s="34" t="s">
        <v>41</v>
      </c>
      <c r="D32" s="33">
        <v>0</v>
      </c>
      <c r="E32" s="33">
        <v>0</v>
      </c>
      <c r="F32" s="12"/>
      <c r="G32" s="12"/>
      <c r="H32" s="12"/>
      <c r="I32" s="13"/>
      <c r="J32" s="1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2" customHeight="1" x14ac:dyDescent="0.2">
      <c r="A33" s="30">
        <v>26</v>
      </c>
      <c r="B33" s="25">
        <v>433</v>
      </c>
      <c r="C33" s="34" t="s">
        <v>42</v>
      </c>
      <c r="D33" s="33">
        <v>0</v>
      </c>
      <c r="E33" s="33">
        <v>0</v>
      </c>
      <c r="F33" s="12"/>
      <c r="G33" s="12"/>
      <c r="H33" s="12"/>
      <c r="I33" s="13"/>
      <c r="J33" s="1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2" customHeight="1" x14ac:dyDescent="0.2">
      <c r="A34" s="30">
        <v>27</v>
      </c>
      <c r="B34" s="25">
        <v>435</v>
      </c>
      <c r="C34" s="34" t="s">
        <v>43</v>
      </c>
      <c r="D34" s="33">
        <v>0</v>
      </c>
      <c r="E34" s="33">
        <v>0</v>
      </c>
      <c r="F34" s="12"/>
      <c r="G34" s="12"/>
      <c r="H34" s="12"/>
      <c r="I34" s="13"/>
      <c r="J34" s="1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12" customHeight="1" x14ac:dyDescent="0.2">
      <c r="A35" s="30">
        <v>28</v>
      </c>
      <c r="B35" s="25">
        <v>436</v>
      </c>
      <c r="C35" s="34" t="s">
        <v>44</v>
      </c>
      <c r="D35" s="33">
        <v>0</v>
      </c>
      <c r="E35" s="33">
        <v>0</v>
      </c>
      <c r="F35" s="12"/>
      <c r="G35" s="12"/>
      <c r="H35" s="12"/>
      <c r="I35" s="13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12" customHeight="1" x14ac:dyDescent="0.2">
      <c r="A36" s="30">
        <v>29</v>
      </c>
      <c r="B36" s="25" t="s">
        <v>45</v>
      </c>
      <c r="C36" s="34" t="s">
        <v>46</v>
      </c>
      <c r="D36" s="33">
        <v>0</v>
      </c>
      <c r="E36" s="33">
        <v>0</v>
      </c>
      <c r="F36" s="12"/>
      <c r="G36" s="12"/>
      <c r="H36" s="12"/>
      <c r="I36" s="13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12" customHeight="1" x14ac:dyDescent="0.2">
      <c r="A37" s="30">
        <v>30</v>
      </c>
      <c r="B37" s="25">
        <v>44</v>
      </c>
      <c r="C37" s="34" t="s">
        <v>47</v>
      </c>
      <c r="D37" s="33">
        <v>0</v>
      </c>
      <c r="E37" s="33">
        <v>0</v>
      </c>
      <c r="F37" s="12"/>
      <c r="G37" s="12"/>
      <c r="H37" s="12"/>
      <c r="I37" s="13"/>
      <c r="J37" s="1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12" customHeight="1" x14ac:dyDescent="0.2">
      <c r="A38" s="30">
        <v>31</v>
      </c>
      <c r="B38" s="25">
        <v>465</v>
      </c>
      <c r="C38" s="34" t="s">
        <v>48</v>
      </c>
      <c r="D38" s="33">
        <v>0</v>
      </c>
      <c r="E38" s="33">
        <v>0</v>
      </c>
      <c r="F38" s="12"/>
      <c r="G38" s="12"/>
      <c r="H38" s="12"/>
      <c r="I38" s="13"/>
      <c r="J38" s="1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12" customHeight="1" x14ac:dyDescent="0.2">
      <c r="A39" s="30">
        <v>32</v>
      </c>
      <c r="B39" s="25">
        <v>468</v>
      </c>
      <c r="C39" s="34" t="s">
        <v>49</v>
      </c>
      <c r="D39" s="33">
        <v>388027</v>
      </c>
      <c r="E39" s="33">
        <v>915410</v>
      </c>
      <c r="F39" s="12"/>
      <c r="G39" s="12"/>
      <c r="H39" s="12"/>
      <c r="I39" s="13"/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12" customHeight="1" x14ac:dyDescent="0.2">
      <c r="A40" s="30">
        <v>33</v>
      </c>
      <c r="B40" s="25">
        <v>4342</v>
      </c>
      <c r="C40" s="34" t="s">
        <v>50</v>
      </c>
      <c r="D40" s="33">
        <v>112959242</v>
      </c>
      <c r="E40" s="33">
        <v>109799317</v>
      </c>
      <c r="F40" s="12"/>
      <c r="G40" s="12"/>
      <c r="H40" s="12"/>
      <c r="I40" s="13"/>
      <c r="J40" s="1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12" customHeight="1" x14ac:dyDescent="0.2">
      <c r="A41" s="30">
        <v>34</v>
      </c>
      <c r="B41" s="25">
        <v>45</v>
      </c>
      <c r="C41" s="34" t="s">
        <v>51</v>
      </c>
      <c r="D41" s="33">
        <v>0</v>
      </c>
      <c r="E41" s="33">
        <v>0</v>
      </c>
      <c r="F41" s="12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2" customHeight="1" x14ac:dyDescent="0.2">
      <c r="A42" s="30">
        <v>35</v>
      </c>
      <c r="B42" s="25">
        <v>49</v>
      </c>
      <c r="C42" s="34" t="s">
        <v>52</v>
      </c>
      <c r="D42" s="33">
        <v>0</v>
      </c>
      <c r="E42" s="33">
        <v>0</v>
      </c>
      <c r="F42" s="12"/>
      <c r="G42" s="12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2" customHeight="1" x14ac:dyDescent="0.2">
      <c r="A43" s="30">
        <v>36</v>
      </c>
      <c r="B43" s="25"/>
      <c r="C43" s="27" t="s">
        <v>53</v>
      </c>
      <c r="D43" s="28">
        <f>SUM(D44:D48)</f>
        <v>0</v>
      </c>
      <c r="E43" s="28">
        <f>SUM(E44:E48)</f>
        <v>0</v>
      </c>
      <c r="F43" s="12"/>
      <c r="G43" s="12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12" customHeight="1" x14ac:dyDescent="0.2">
      <c r="A44" s="30">
        <v>37</v>
      </c>
      <c r="B44" s="25">
        <v>409</v>
      </c>
      <c r="C44" s="34" t="s">
        <v>54</v>
      </c>
      <c r="D44" s="33">
        <v>0</v>
      </c>
      <c r="E44" s="33">
        <v>0</v>
      </c>
      <c r="F44" s="12"/>
      <c r="G44" s="12"/>
      <c r="H44" s="1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12" customHeight="1" x14ac:dyDescent="0.2">
      <c r="A45" s="30">
        <v>38</v>
      </c>
      <c r="B45" s="25">
        <v>473</v>
      </c>
      <c r="C45" s="34" t="s">
        <v>55</v>
      </c>
      <c r="D45" s="33">
        <v>0</v>
      </c>
      <c r="E45" s="33">
        <v>0</v>
      </c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2" customHeight="1" x14ac:dyDescent="0.2">
      <c r="A46" s="30">
        <v>39</v>
      </c>
      <c r="B46" s="25">
        <v>477</v>
      </c>
      <c r="C46" s="34" t="s">
        <v>56</v>
      </c>
      <c r="D46" s="33">
        <v>0</v>
      </c>
      <c r="E46" s="33">
        <v>0</v>
      </c>
      <c r="F46" s="12"/>
      <c r="G46" s="12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2" customHeight="1" x14ac:dyDescent="0.2">
      <c r="A47" s="30">
        <v>40</v>
      </c>
      <c r="B47" s="25">
        <v>481</v>
      </c>
      <c r="C47" s="34" t="s">
        <v>57</v>
      </c>
      <c r="D47" s="33">
        <v>0</v>
      </c>
      <c r="E47" s="33">
        <v>0</v>
      </c>
      <c r="F47" s="12"/>
      <c r="G47" s="12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2" customHeight="1" x14ac:dyDescent="0.2">
      <c r="A48" s="30">
        <v>41</v>
      </c>
      <c r="B48" s="25">
        <v>486</v>
      </c>
      <c r="C48" s="34" t="s">
        <v>58</v>
      </c>
      <c r="D48" s="33">
        <v>0</v>
      </c>
      <c r="E48" s="33">
        <v>0</v>
      </c>
      <c r="F48" s="12"/>
      <c r="G48" s="12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ht="12" customHeight="1" x14ac:dyDescent="0.2">
      <c r="A49" s="30">
        <v>42</v>
      </c>
      <c r="B49" s="25"/>
      <c r="C49" s="27" t="s">
        <v>59</v>
      </c>
      <c r="D49" s="28">
        <f>SUM(D50+D54+D66+D69)</f>
        <v>1800473494.7046247</v>
      </c>
      <c r="E49" s="28">
        <f>SUM(E50+E54+E66+E69)</f>
        <v>2114752763.7946248</v>
      </c>
      <c r="F49" s="12"/>
      <c r="G49" s="12"/>
      <c r="H49" s="1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ht="12" customHeight="1" x14ac:dyDescent="0.2">
      <c r="A50" s="30">
        <v>43</v>
      </c>
      <c r="B50" s="37" t="s">
        <v>60</v>
      </c>
      <c r="C50" s="27" t="s">
        <v>61</v>
      </c>
      <c r="D50" s="28">
        <f>SUM(D51:D53)</f>
        <v>0</v>
      </c>
      <c r="E50" s="28">
        <f>SUM(E51:E53)</f>
        <v>0</v>
      </c>
      <c r="F50" s="12"/>
      <c r="G50" s="12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12" customHeight="1" x14ac:dyDescent="0.2">
      <c r="A51" s="30">
        <v>44</v>
      </c>
      <c r="B51" s="25">
        <v>201</v>
      </c>
      <c r="C51" s="34" t="s">
        <v>62</v>
      </c>
      <c r="D51" s="33">
        <v>0</v>
      </c>
      <c r="E51" s="33">
        <v>0</v>
      </c>
      <c r="F51" s="12"/>
      <c r="G51" s="12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ht="12" customHeight="1" x14ac:dyDescent="0.2">
      <c r="A52" s="30">
        <v>45</v>
      </c>
      <c r="B52" s="25">
        <v>202</v>
      </c>
      <c r="C52" s="34" t="s">
        <v>63</v>
      </c>
      <c r="D52" s="33">
        <v>0</v>
      </c>
      <c r="E52" s="33">
        <v>0</v>
      </c>
      <c r="F52" s="12"/>
      <c r="G52" s="12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12" customHeight="1" x14ac:dyDescent="0.2">
      <c r="A53" s="30">
        <v>46</v>
      </c>
      <c r="B53" s="25">
        <v>203</v>
      </c>
      <c r="C53" s="34" t="s">
        <v>64</v>
      </c>
      <c r="D53" s="33">
        <v>0</v>
      </c>
      <c r="E53" s="33">
        <v>0</v>
      </c>
      <c r="F53" s="12"/>
      <c r="G53" s="12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12" customHeight="1" x14ac:dyDescent="0.2">
      <c r="A54" s="30">
        <v>47</v>
      </c>
      <c r="B54" s="37" t="s">
        <v>65</v>
      </c>
      <c r="C54" s="27" t="s">
        <v>66</v>
      </c>
      <c r="D54" s="28">
        <f>SUM(D55:D65)</f>
        <v>1800473494.7046247</v>
      </c>
      <c r="E54" s="28">
        <f>SUM(E55:E65)</f>
        <v>2114752763.7946248</v>
      </c>
      <c r="F54" s="38"/>
      <c r="G54" s="12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2" customHeight="1" x14ac:dyDescent="0.2">
      <c r="A55" s="30">
        <v>48</v>
      </c>
      <c r="B55" s="25">
        <v>210</v>
      </c>
      <c r="C55" s="34" t="s">
        <v>67</v>
      </c>
      <c r="D55" s="33">
        <f>M444</f>
        <v>974818706.38999999</v>
      </c>
      <c r="E55" s="33">
        <v>925332446.38999999</v>
      </c>
      <c r="F55" s="12"/>
      <c r="G55" s="12"/>
      <c r="H55" s="1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2" customHeight="1" x14ac:dyDescent="0.2">
      <c r="A56" s="30">
        <v>49</v>
      </c>
      <c r="B56" s="25">
        <v>211</v>
      </c>
      <c r="C56" s="34" t="s">
        <v>68</v>
      </c>
      <c r="D56" s="33">
        <f>M445</f>
        <v>5417275.5</v>
      </c>
      <c r="E56" s="33">
        <v>5417275.5</v>
      </c>
      <c r="F56" s="12"/>
      <c r="G56" s="12"/>
      <c r="H56" s="12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2" customHeight="1" x14ac:dyDescent="0.2">
      <c r="A57" s="30">
        <v>50</v>
      </c>
      <c r="B57" s="25">
        <v>212</v>
      </c>
      <c r="C57" s="34" t="s">
        <v>69</v>
      </c>
      <c r="D57" s="33">
        <f>M446</f>
        <v>219325849.88910002</v>
      </c>
      <c r="E57" s="33">
        <v>281261159.88910002</v>
      </c>
      <c r="F57" s="12"/>
      <c r="G57" s="39"/>
      <c r="H57" s="12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ht="12" customHeight="1" x14ac:dyDescent="0.2">
      <c r="A58" s="30">
        <v>51</v>
      </c>
      <c r="B58" s="25">
        <v>213</v>
      </c>
      <c r="C58" s="34" t="s">
        <v>70</v>
      </c>
      <c r="D58" s="33">
        <f t="shared" ref="D58:D63" si="0">M447</f>
        <v>237961.39702000096</v>
      </c>
      <c r="E58" s="33">
        <v>984076.46702000033</v>
      </c>
      <c r="F58" s="12"/>
      <c r="G58" s="39"/>
      <c r="H58" s="1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12" customHeight="1" x14ac:dyDescent="0.2">
      <c r="A59" s="30">
        <v>52</v>
      </c>
      <c r="B59" s="25">
        <v>214</v>
      </c>
      <c r="C59" s="34" t="s">
        <v>71</v>
      </c>
      <c r="D59" s="33">
        <f t="shared" si="0"/>
        <v>395219775.00440872</v>
      </c>
      <c r="E59" s="33">
        <v>642193414.56440878</v>
      </c>
      <c r="F59" s="12"/>
      <c r="G59" s="12"/>
      <c r="H59" s="12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12" customHeight="1" x14ac:dyDescent="0.2">
      <c r="A60" s="30">
        <v>53</v>
      </c>
      <c r="B60" s="25">
        <v>215</v>
      </c>
      <c r="C60" s="34" t="s">
        <v>72</v>
      </c>
      <c r="D60" s="33">
        <f t="shared" si="0"/>
        <v>195923989.95999998</v>
      </c>
      <c r="E60" s="33">
        <v>247771608.46999997</v>
      </c>
      <c r="F60" s="12"/>
      <c r="G60" s="12"/>
      <c r="H60" s="12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12" customHeight="1" x14ac:dyDescent="0.2">
      <c r="A61" s="30">
        <v>54</v>
      </c>
      <c r="B61" s="25">
        <v>216</v>
      </c>
      <c r="C61" s="34" t="s">
        <v>73</v>
      </c>
      <c r="D61" s="33">
        <f t="shared" si="0"/>
        <v>0</v>
      </c>
      <c r="E61" s="33">
        <v>0</v>
      </c>
      <c r="F61" s="12"/>
      <c r="G61" s="12"/>
      <c r="H61" s="12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2" customHeight="1" x14ac:dyDescent="0.2">
      <c r="A62" s="30">
        <v>55</v>
      </c>
      <c r="B62" s="25">
        <v>217</v>
      </c>
      <c r="C62" s="34" t="s">
        <v>74</v>
      </c>
      <c r="D62" s="33">
        <f t="shared" si="0"/>
        <v>231796.03904609592</v>
      </c>
      <c r="E62" s="33">
        <v>246023.43904609588</v>
      </c>
      <c r="F62" s="12"/>
      <c r="G62" s="12"/>
      <c r="H62" s="12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12" customHeight="1" x14ac:dyDescent="0.2">
      <c r="A63" s="30">
        <v>56</v>
      </c>
      <c r="B63" s="25">
        <v>218</v>
      </c>
      <c r="C63" s="34" t="s">
        <v>75</v>
      </c>
      <c r="D63" s="33">
        <f t="shared" si="0"/>
        <v>9298140.5250499919</v>
      </c>
      <c r="E63" s="33">
        <v>11546759.075049989</v>
      </c>
      <c r="F63" s="12"/>
      <c r="G63" s="12"/>
      <c r="H63" s="12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12" customHeight="1" x14ac:dyDescent="0.2">
      <c r="A64" s="30">
        <v>57</v>
      </c>
      <c r="B64" s="25">
        <v>24</v>
      </c>
      <c r="C64" s="34" t="s">
        <v>76</v>
      </c>
      <c r="D64" s="33">
        <v>0</v>
      </c>
      <c r="E64" s="33">
        <v>0</v>
      </c>
      <c r="F64" s="12"/>
      <c r="G64" s="12"/>
      <c r="H64" s="12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ht="12" customHeight="1" x14ac:dyDescent="0.2">
      <c r="A65" s="30">
        <v>58</v>
      </c>
      <c r="B65" s="25">
        <v>28</v>
      </c>
      <c r="C65" s="34" t="s">
        <v>77</v>
      </c>
      <c r="D65" s="33">
        <v>0</v>
      </c>
      <c r="E65" s="33">
        <v>0</v>
      </c>
      <c r="F65" s="12"/>
      <c r="G65" s="12"/>
      <c r="H65" s="12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12" customHeight="1" x14ac:dyDescent="0.2">
      <c r="A66" s="30">
        <v>59</v>
      </c>
      <c r="B66" s="31" t="s">
        <v>78</v>
      </c>
      <c r="C66" s="27" t="s">
        <v>79</v>
      </c>
      <c r="D66" s="28">
        <f>SUM(D67:D68)</f>
        <v>0</v>
      </c>
      <c r="E66" s="28">
        <f>SUM(E67:E68)</f>
        <v>0</v>
      </c>
      <c r="F66" s="12"/>
      <c r="G66" s="12"/>
      <c r="H66" s="12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12" customHeight="1" x14ac:dyDescent="0.2">
      <c r="A67" s="30">
        <v>60</v>
      </c>
      <c r="B67" s="31" t="s">
        <v>80</v>
      </c>
      <c r="C67" s="34" t="s">
        <v>81</v>
      </c>
      <c r="D67" s="33">
        <v>0</v>
      </c>
      <c r="E67" s="33">
        <v>0</v>
      </c>
      <c r="F67" s="12"/>
      <c r="G67" s="12"/>
      <c r="H67" s="12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12" customHeight="1" x14ac:dyDescent="0.2">
      <c r="A68" s="30">
        <v>61</v>
      </c>
      <c r="B68" s="31" t="s">
        <v>82</v>
      </c>
      <c r="C68" s="34" t="s">
        <v>83</v>
      </c>
      <c r="D68" s="33">
        <v>0</v>
      </c>
      <c r="E68" s="33">
        <v>0</v>
      </c>
      <c r="F68" s="12"/>
      <c r="G68" s="12"/>
      <c r="H68" s="12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12" customHeight="1" x14ac:dyDescent="0.2">
      <c r="A69" s="30">
        <v>62</v>
      </c>
      <c r="B69" s="25"/>
      <c r="C69" s="27" t="s">
        <v>84</v>
      </c>
      <c r="D69" s="28">
        <f>SUM(D70:D71)</f>
        <v>0</v>
      </c>
      <c r="E69" s="28">
        <f>SUM(E70:E71)</f>
        <v>0</v>
      </c>
      <c r="F69" s="12"/>
      <c r="G69" s="12"/>
      <c r="H69" s="12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2" customHeight="1" x14ac:dyDescent="0.2">
      <c r="A70" s="30">
        <v>63</v>
      </c>
      <c r="B70" s="25">
        <v>230</v>
      </c>
      <c r="C70" s="34" t="s">
        <v>85</v>
      </c>
      <c r="D70" s="33">
        <v>0</v>
      </c>
      <c r="E70" s="33">
        <v>0</v>
      </c>
      <c r="F70" s="12"/>
      <c r="G70" s="12"/>
      <c r="H70" s="12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2" customHeight="1" x14ac:dyDescent="0.2">
      <c r="A71" s="30">
        <v>64</v>
      </c>
      <c r="B71" s="25">
        <v>231</v>
      </c>
      <c r="C71" s="34" t="s">
        <v>86</v>
      </c>
      <c r="D71" s="33">
        <v>0</v>
      </c>
      <c r="E71" s="33">
        <v>0</v>
      </c>
      <c r="F71" s="12"/>
      <c r="G71" s="12"/>
      <c r="H71" s="1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s="7" customFormat="1" ht="12" customHeight="1" x14ac:dyDescent="0.2">
      <c r="A72" s="26">
        <v>65</v>
      </c>
      <c r="B72" s="26" t="s">
        <v>87</v>
      </c>
      <c r="C72" s="27" t="s">
        <v>88</v>
      </c>
      <c r="D72" s="28">
        <f>SUM(D73+D98)</f>
        <v>141916233</v>
      </c>
      <c r="E72" s="28">
        <f>SUM(E73+E98)</f>
        <v>147487534</v>
      </c>
      <c r="F72" s="5"/>
      <c r="G72" s="5"/>
      <c r="H72" s="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2" customHeight="1" x14ac:dyDescent="0.2">
      <c r="A73" s="30">
        <v>66</v>
      </c>
      <c r="B73" s="25"/>
      <c r="C73" s="27" t="s">
        <v>89</v>
      </c>
      <c r="D73" s="28">
        <f>SUM(D74+D92)</f>
        <v>141916233</v>
      </c>
      <c r="E73" s="28">
        <f>SUM(E74+E92)</f>
        <v>147487534</v>
      </c>
      <c r="F73" s="12"/>
      <c r="G73" s="12"/>
      <c r="H73" s="1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2" customHeight="1" x14ac:dyDescent="0.2">
      <c r="A74" s="30">
        <v>67</v>
      </c>
      <c r="B74" s="25"/>
      <c r="C74" s="27" t="s">
        <v>90</v>
      </c>
      <c r="D74" s="28">
        <f>SUM(D75:D91)</f>
        <v>141916233</v>
      </c>
      <c r="E74" s="28">
        <f>SUM(E75:E91)</f>
        <v>147487534</v>
      </c>
      <c r="F74" s="12"/>
      <c r="G74" s="12"/>
      <c r="H74" s="12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2" customHeight="1" x14ac:dyDescent="0.2">
      <c r="A75" s="30">
        <v>68</v>
      </c>
      <c r="B75" s="25" t="s">
        <v>91</v>
      </c>
      <c r="C75" s="34" t="s">
        <v>92</v>
      </c>
      <c r="D75" s="40">
        <v>1428715</v>
      </c>
      <c r="E75" s="33">
        <v>171167</v>
      </c>
      <c r="F75" s="12"/>
      <c r="G75" s="12"/>
      <c r="H75" s="12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2" customHeight="1" x14ac:dyDescent="0.2">
      <c r="A76" s="30">
        <v>69</v>
      </c>
      <c r="B76" s="25">
        <v>42</v>
      </c>
      <c r="C76" s="34" t="s">
        <v>93</v>
      </c>
      <c r="D76" s="40">
        <v>73515664</v>
      </c>
      <c r="E76" s="33">
        <v>72620294</v>
      </c>
      <c r="F76" s="12"/>
      <c r="G76" s="12"/>
      <c r="H76" s="12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2" customHeight="1" x14ac:dyDescent="0.2">
      <c r="A77" s="30">
        <v>70</v>
      </c>
      <c r="B77" s="25" t="s">
        <v>94</v>
      </c>
      <c r="C77" s="34" t="s">
        <v>95</v>
      </c>
      <c r="D77" s="33">
        <v>0</v>
      </c>
      <c r="E77" s="33">
        <v>0</v>
      </c>
      <c r="F77" s="12"/>
      <c r="G77" s="12"/>
      <c r="H77" s="12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2" customHeight="1" x14ac:dyDescent="0.2">
      <c r="A78" s="30">
        <v>71</v>
      </c>
      <c r="B78" s="25">
        <v>460</v>
      </c>
      <c r="C78" s="34" t="s">
        <v>96</v>
      </c>
      <c r="D78" s="33">
        <v>0</v>
      </c>
      <c r="E78" s="33">
        <v>0</v>
      </c>
      <c r="F78" s="12"/>
      <c r="G78" s="12"/>
      <c r="H78" s="12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2" customHeight="1" x14ac:dyDescent="0.2">
      <c r="A79" s="30">
        <v>72</v>
      </c>
      <c r="B79" s="25">
        <v>431</v>
      </c>
      <c r="C79" s="34" t="s">
        <v>97</v>
      </c>
      <c r="D79" s="40">
        <v>7994595</v>
      </c>
      <c r="E79" s="33">
        <v>7464213</v>
      </c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2" customHeight="1" x14ac:dyDescent="0.2">
      <c r="A80" s="30">
        <v>73</v>
      </c>
      <c r="B80" s="25">
        <v>432</v>
      </c>
      <c r="C80" s="34" t="s">
        <v>41</v>
      </c>
      <c r="D80" s="33">
        <v>0</v>
      </c>
      <c r="E80" s="33">
        <v>0</v>
      </c>
      <c r="F80" s="12"/>
      <c r="G80" s="12"/>
      <c r="H80" s="12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12" customHeight="1" x14ac:dyDescent="0.2">
      <c r="A81" s="30">
        <v>74</v>
      </c>
      <c r="B81" s="25">
        <v>433</v>
      </c>
      <c r="C81" s="34" t="s">
        <v>98</v>
      </c>
      <c r="D81" s="33">
        <v>0</v>
      </c>
      <c r="E81" s="33">
        <v>0</v>
      </c>
      <c r="F81" s="12"/>
      <c r="G81" s="12"/>
      <c r="H81" s="12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2" customHeight="1" x14ac:dyDescent="0.2">
      <c r="A82" s="30">
        <v>75</v>
      </c>
      <c r="B82" s="25">
        <v>435</v>
      </c>
      <c r="C82" s="34" t="s">
        <v>43</v>
      </c>
      <c r="D82" s="40">
        <v>26913645</v>
      </c>
      <c r="E82" s="33">
        <v>26483613</v>
      </c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2" customHeight="1" x14ac:dyDescent="0.2">
      <c r="A83" s="30">
        <v>76</v>
      </c>
      <c r="B83" s="25">
        <v>436</v>
      </c>
      <c r="C83" s="34" t="s">
        <v>44</v>
      </c>
      <c r="D83" s="40">
        <v>3106623</v>
      </c>
      <c r="E83" s="33">
        <v>3060030</v>
      </c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2" customHeight="1" x14ac:dyDescent="0.2">
      <c r="A84" s="30">
        <v>77</v>
      </c>
      <c r="B84" s="25" t="s">
        <v>45</v>
      </c>
      <c r="C84" s="34" t="s">
        <v>46</v>
      </c>
      <c r="D84" s="33">
        <v>0</v>
      </c>
      <c r="E84" s="33">
        <v>0</v>
      </c>
      <c r="F84" s="12"/>
      <c r="G84" s="12"/>
      <c r="H84" s="12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12" customHeight="1" x14ac:dyDescent="0.2">
      <c r="A85" s="30">
        <v>78</v>
      </c>
      <c r="B85" s="25">
        <v>44</v>
      </c>
      <c r="C85" s="34" t="s">
        <v>47</v>
      </c>
      <c r="D85" s="33">
        <v>0</v>
      </c>
      <c r="E85" s="33">
        <v>0</v>
      </c>
      <c r="F85" s="12"/>
      <c r="G85" s="12"/>
      <c r="H85" s="12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12" customHeight="1" x14ac:dyDescent="0.2">
      <c r="A86" s="30">
        <v>79</v>
      </c>
      <c r="B86" s="25">
        <v>45</v>
      </c>
      <c r="C86" s="34" t="s">
        <v>51</v>
      </c>
      <c r="D86" s="33">
        <v>0</v>
      </c>
      <c r="E86" s="33">
        <v>0</v>
      </c>
      <c r="F86" s="12"/>
      <c r="G86" s="12"/>
      <c r="H86" s="12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12" customHeight="1" x14ac:dyDescent="0.2">
      <c r="A87" s="30">
        <v>80</v>
      </c>
      <c r="B87" s="25">
        <v>464</v>
      </c>
      <c r="C87" s="34" t="s">
        <v>99</v>
      </c>
      <c r="D87" s="33">
        <v>0</v>
      </c>
      <c r="E87" s="33">
        <v>0</v>
      </c>
      <c r="F87" s="12"/>
      <c r="G87" s="12"/>
      <c r="H87" s="12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12" customHeight="1" x14ac:dyDescent="0.2">
      <c r="A88" s="30">
        <v>81</v>
      </c>
      <c r="B88" s="25">
        <v>466</v>
      </c>
      <c r="C88" s="34" t="s">
        <v>100</v>
      </c>
      <c r="D88" s="40">
        <v>6240607</v>
      </c>
      <c r="E88" s="33">
        <v>6668425</v>
      </c>
      <c r="F88" s="12"/>
      <c r="G88" s="12"/>
      <c r="H88" s="12"/>
      <c r="I88" s="39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2" customHeight="1" x14ac:dyDescent="0.2">
      <c r="A89" s="30">
        <v>82</v>
      </c>
      <c r="B89" s="25">
        <v>467</v>
      </c>
      <c r="C89" s="34" t="s">
        <v>101</v>
      </c>
      <c r="D89" s="40">
        <v>82730</v>
      </c>
      <c r="E89" s="33">
        <v>93730</v>
      </c>
      <c r="F89" s="12"/>
      <c r="G89" s="12"/>
      <c r="H89" s="12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12" customHeight="1" x14ac:dyDescent="0.2">
      <c r="A90" s="30">
        <v>83</v>
      </c>
      <c r="B90" s="25">
        <v>4341</v>
      </c>
      <c r="C90" s="34" t="s">
        <v>102</v>
      </c>
      <c r="D90" s="40">
        <v>22633654</v>
      </c>
      <c r="E90" s="33">
        <v>30926062</v>
      </c>
      <c r="F90" s="12"/>
      <c r="G90" s="12"/>
      <c r="H90" s="12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ht="12" customHeight="1" x14ac:dyDescent="0.2">
      <c r="A91" s="30">
        <v>84</v>
      </c>
      <c r="B91" s="25">
        <v>49</v>
      </c>
      <c r="C91" s="34" t="s">
        <v>52</v>
      </c>
      <c r="D91" s="33">
        <v>0</v>
      </c>
      <c r="E91" s="33">
        <v>0</v>
      </c>
      <c r="F91" s="12"/>
      <c r="G91" s="12"/>
      <c r="H91" s="12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ht="12" customHeight="1" x14ac:dyDescent="0.2">
      <c r="A92" s="30">
        <v>85</v>
      </c>
      <c r="B92" s="25"/>
      <c r="C92" s="27" t="s">
        <v>103</v>
      </c>
      <c r="D92" s="28">
        <f>SUM(D93:D97)</f>
        <v>0</v>
      </c>
      <c r="E92" s="28">
        <f>SUM(E93:E97)</f>
        <v>0</v>
      </c>
      <c r="F92" s="12"/>
      <c r="G92" s="12"/>
      <c r="H92" s="12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ht="12" customHeight="1" x14ac:dyDescent="0.2">
      <c r="A93" s="30">
        <v>86</v>
      </c>
      <c r="B93" s="25">
        <v>419</v>
      </c>
      <c r="C93" s="34" t="s">
        <v>104</v>
      </c>
      <c r="D93" s="33">
        <v>0</v>
      </c>
      <c r="E93" s="33">
        <v>0</v>
      </c>
      <c r="F93" s="12"/>
      <c r="G93" s="12"/>
      <c r="H93" s="12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ht="12" customHeight="1" x14ac:dyDescent="0.2">
      <c r="A94" s="30">
        <v>87</v>
      </c>
      <c r="B94" s="25">
        <v>475</v>
      </c>
      <c r="C94" s="34" t="s">
        <v>105</v>
      </c>
      <c r="D94" s="33">
        <v>0</v>
      </c>
      <c r="E94" s="33">
        <v>0</v>
      </c>
      <c r="F94" s="12"/>
      <c r="G94" s="12"/>
      <c r="H94" s="12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12" customHeight="1" x14ac:dyDescent="0.2">
      <c r="A95" s="30">
        <v>88</v>
      </c>
      <c r="B95" s="25">
        <v>478</v>
      </c>
      <c r="C95" s="34" t="s">
        <v>106</v>
      </c>
      <c r="D95" s="33">
        <v>0</v>
      </c>
      <c r="E95" s="33">
        <v>0</v>
      </c>
      <c r="F95" s="12"/>
      <c r="G95" s="12"/>
      <c r="H95" s="12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12" customHeight="1" x14ac:dyDescent="0.2">
      <c r="A96" s="30">
        <v>89</v>
      </c>
      <c r="B96" s="25">
        <v>480</v>
      </c>
      <c r="C96" s="34" t="s">
        <v>107</v>
      </c>
      <c r="D96" s="33">
        <v>0</v>
      </c>
      <c r="E96" s="33">
        <v>0</v>
      </c>
      <c r="F96" s="12"/>
      <c r="G96" s="12"/>
      <c r="H96" s="12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12" customHeight="1" x14ac:dyDescent="0.2">
      <c r="A97" s="30">
        <v>90</v>
      </c>
      <c r="B97" s="25">
        <v>487</v>
      </c>
      <c r="C97" s="34" t="s">
        <v>108</v>
      </c>
      <c r="D97" s="33">
        <v>0</v>
      </c>
      <c r="E97" s="33">
        <v>0</v>
      </c>
      <c r="F97" s="12"/>
      <c r="G97" s="12"/>
      <c r="H97" s="12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2" customHeight="1" x14ac:dyDescent="0.2">
      <c r="A98" s="30">
        <v>91</v>
      </c>
      <c r="B98" s="25"/>
      <c r="C98" s="27" t="s">
        <v>109</v>
      </c>
      <c r="D98" s="41">
        <f>SUM(D99:D102)</f>
        <v>0</v>
      </c>
      <c r="E98" s="41">
        <f>SUM(E99:E102)</f>
        <v>0</v>
      </c>
      <c r="F98" s="12"/>
      <c r="G98" s="12"/>
      <c r="H98" s="12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2" customHeight="1" x14ac:dyDescent="0.2">
      <c r="A99" s="30">
        <v>92</v>
      </c>
      <c r="B99" s="25" t="s">
        <v>110</v>
      </c>
      <c r="C99" s="34" t="s">
        <v>111</v>
      </c>
      <c r="D99" s="33">
        <v>0</v>
      </c>
      <c r="E99" s="33">
        <v>0</v>
      </c>
      <c r="F99" s="12"/>
      <c r="G99" s="12"/>
      <c r="H99" s="12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12" customHeight="1" x14ac:dyDescent="0.2">
      <c r="A100" s="30">
        <v>93</v>
      </c>
      <c r="B100" s="25" t="s">
        <v>112</v>
      </c>
      <c r="C100" s="34" t="s">
        <v>113</v>
      </c>
      <c r="D100" s="33">
        <v>0</v>
      </c>
      <c r="E100" s="33">
        <v>0</v>
      </c>
      <c r="F100" s="12"/>
      <c r="G100" s="12"/>
      <c r="H100" s="12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12" customHeight="1" x14ac:dyDescent="0.2">
      <c r="A101" s="30">
        <v>94</v>
      </c>
      <c r="B101" s="25"/>
      <c r="C101" s="34" t="s">
        <v>114</v>
      </c>
      <c r="D101" s="33">
        <v>0</v>
      </c>
      <c r="E101" s="33">
        <v>0</v>
      </c>
      <c r="F101" s="12"/>
      <c r="G101" s="12"/>
      <c r="H101" s="12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12" customHeight="1" x14ac:dyDescent="0.2">
      <c r="A102" s="30">
        <v>95</v>
      </c>
      <c r="B102" s="25" t="s">
        <v>115</v>
      </c>
      <c r="C102" s="34" t="s">
        <v>116</v>
      </c>
      <c r="D102" s="33">
        <v>0</v>
      </c>
      <c r="E102" s="33">
        <v>0</v>
      </c>
      <c r="F102" s="12"/>
      <c r="G102" s="12"/>
      <c r="H102" s="12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s="7" customFormat="1" ht="12" customHeight="1" x14ac:dyDescent="0.2">
      <c r="A103" s="30">
        <v>96</v>
      </c>
      <c r="B103" s="26" t="s">
        <v>117</v>
      </c>
      <c r="C103" s="27" t="s">
        <v>118</v>
      </c>
      <c r="D103" s="28">
        <f>SUM(D8-D72)</f>
        <v>2061127853.1046247</v>
      </c>
      <c r="E103" s="28">
        <f>SUM(E8-E72)</f>
        <v>2335043791.2846251</v>
      </c>
      <c r="F103" s="5"/>
      <c r="G103" s="5"/>
      <c r="H103" s="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2" customHeight="1" x14ac:dyDescent="0.2">
      <c r="A104" s="30">
        <v>97</v>
      </c>
      <c r="B104" s="26" t="s">
        <v>119</v>
      </c>
      <c r="C104" s="27" t="s">
        <v>120</v>
      </c>
      <c r="D104" s="28">
        <f>SUM(D105:D115)</f>
        <v>2061127853.1046247</v>
      </c>
      <c r="E104" s="28">
        <f>SUM(E105:E115)</f>
        <v>2335043791</v>
      </c>
      <c r="F104" s="12"/>
      <c r="G104" s="12"/>
      <c r="H104" s="12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12" customHeight="1" x14ac:dyDescent="0.2">
      <c r="A105" s="30">
        <v>98</v>
      </c>
      <c r="B105" s="25">
        <v>101</v>
      </c>
      <c r="C105" s="34" t="s">
        <v>121</v>
      </c>
      <c r="D105" s="40">
        <v>2061127853.1046247</v>
      </c>
      <c r="E105" s="33">
        <v>2335043791</v>
      </c>
      <c r="F105" s="12"/>
      <c r="G105" s="12"/>
      <c r="H105" s="12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12" customHeight="1" x14ac:dyDescent="0.2">
      <c r="A106" s="30">
        <v>99</v>
      </c>
      <c r="B106" s="25">
        <v>12</v>
      </c>
      <c r="C106" s="34" t="s">
        <v>122</v>
      </c>
      <c r="D106" s="33">
        <v>0</v>
      </c>
      <c r="E106" s="33">
        <v>0</v>
      </c>
      <c r="F106" s="12"/>
      <c r="G106" s="12"/>
      <c r="H106" s="12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12" customHeight="1" x14ac:dyDescent="0.2">
      <c r="A107" s="30">
        <v>100</v>
      </c>
      <c r="B107" s="25">
        <v>85</v>
      </c>
      <c r="C107" s="34" t="s">
        <v>123</v>
      </c>
      <c r="D107" s="33">
        <v>0</v>
      </c>
      <c r="E107" s="33">
        <v>0</v>
      </c>
      <c r="F107" s="12"/>
      <c r="G107" s="12"/>
      <c r="H107" s="12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12" customHeight="1" x14ac:dyDescent="0.2">
      <c r="A108" s="30">
        <v>101</v>
      </c>
      <c r="B108" s="25">
        <v>111</v>
      </c>
      <c r="C108" s="34" t="s">
        <v>124</v>
      </c>
      <c r="D108" s="33">
        <v>0</v>
      </c>
      <c r="E108" s="33">
        <v>0</v>
      </c>
      <c r="F108" s="12"/>
      <c r="G108" s="12"/>
      <c r="H108" s="12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12" customHeight="1" x14ac:dyDescent="0.2">
      <c r="A109" s="30">
        <v>102</v>
      </c>
      <c r="B109" s="31" t="s">
        <v>125</v>
      </c>
      <c r="C109" s="34" t="s">
        <v>126</v>
      </c>
      <c r="D109" s="33">
        <v>0</v>
      </c>
      <c r="E109" s="33">
        <v>0</v>
      </c>
      <c r="F109" s="12"/>
      <c r="G109" s="12"/>
      <c r="H109" s="12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12" customHeight="1" x14ac:dyDescent="0.2">
      <c r="A110" s="30"/>
      <c r="B110" s="31" t="s">
        <v>127</v>
      </c>
      <c r="C110" s="34" t="s">
        <v>128</v>
      </c>
      <c r="D110" s="33">
        <v>0</v>
      </c>
      <c r="E110" s="33">
        <v>0</v>
      </c>
      <c r="F110" s="12"/>
      <c r="G110" s="12"/>
      <c r="H110" s="12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12" customHeight="1" x14ac:dyDescent="0.2">
      <c r="A111" s="30">
        <v>103</v>
      </c>
      <c r="B111" s="36">
        <v>105.10599999999999</v>
      </c>
      <c r="C111" s="34" t="s">
        <v>129</v>
      </c>
      <c r="D111" s="33">
        <v>0</v>
      </c>
      <c r="E111" s="33">
        <v>0</v>
      </c>
      <c r="F111" s="12"/>
      <c r="G111" s="12"/>
      <c r="H111" s="12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12" customHeight="1" x14ac:dyDescent="0.2">
      <c r="A112" s="30">
        <v>104</v>
      </c>
      <c r="B112" s="42" t="s">
        <v>130</v>
      </c>
      <c r="C112" s="34" t="s">
        <v>131</v>
      </c>
      <c r="D112" s="33">
        <v>0</v>
      </c>
      <c r="E112" s="33">
        <v>0</v>
      </c>
      <c r="F112" s="12"/>
      <c r="G112" s="12"/>
      <c r="H112" s="12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12" customHeight="1" x14ac:dyDescent="0.2">
      <c r="A113" s="30">
        <v>105</v>
      </c>
      <c r="B113" s="42" t="s">
        <v>132</v>
      </c>
      <c r="C113" s="34" t="s">
        <v>133</v>
      </c>
      <c r="D113" s="33">
        <v>0</v>
      </c>
      <c r="E113" s="33">
        <v>0</v>
      </c>
      <c r="F113" s="12"/>
      <c r="G113" s="12"/>
      <c r="H113" s="12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12" customHeight="1" x14ac:dyDescent="0.2">
      <c r="A114" s="30">
        <v>106</v>
      </c>
      <c r="B114" s="43">
        <v>109</v>
      </c>
      <c r="C114" s="34" t="s">
        <v>134</v>
      </c>
      <c r="D114" s="33">
        <v>0</v>
      </c>
      <c r="E114" s="33">
        <v>0</v>
      </c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ht="12" customHeight="1" x14ac:dyDescent="0.2">
      <c r="A115" s="30">
        <v>107</v>
      </c>
      <c r="B115" s="25"/>
      <c r="C115" s="34" t="s">
        <v>135</v>
      </c>
      <c r="D115" s="33">
        <v>0</v>
      </c>
      <c r="E115" s="33">
        <v>0</v>
      </c>
      <c r="F115" s="12"/>
      <c r="G115" s="12"/>
      <c r="H115" s="12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12" customHeight="1" x14ac:dyDescent="0.2">
      <c r="A116" s="30">
        <v>108</v>
      </c>
      <c r="B116" s="26" t="s">
        <v>136</v>
      </c>
      <c r="C116" s="27" t="s">
        <v>137</v>
      </c>
      <c r="D116" s="44">
        <f>SUM(D72+D104)</f>
        <v>2203044086.1046247</v>
      </c>
      <c r="E116" s="44">
        <f>SUM(E72+E104)</f>
        <v>2482531325</v>
      </c>
      <c r="F116" s="12"/>
      <c r="G116" s="12"/>
      <c r="H116" s="12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x14ac:dyDescent="0.2">
      <c r="A117" s="45"/>
      <c r="B117" s="46"/>
      <c r="C117" s="47"/>
      <c r="D117" s="48"/>
      <c r="E117" s="48"/>
      <c r="F117" s="12"/>
      <c r="G117" s="12"/>
      <c r="H117" s="12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x14ac:dyDescent="0.2">
      <c r="A118" s="49" t="s">
        <v>138</v>
      </c>
      <c r="B118" s="50"/>
      <c r="C118" s="27" t="s">
        <v>139</v>
      </c>
      <c r="D118" s="51" t="s">
        <v>140</v>
      </c>
      <c r="E118" s="51" t="s">
        <v>140</v>
      </c>
      <c r="F118" s="12"/>
      <c r="G118" s="12"/>
      <c r="H118" s="12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x14ac:dyDescent="0.2">
      <c r="A119" s="52" t="s">
        <v>141</v>
      </c>
      <c r="B119" s="53"/>
      <c r="C119" s="25" t="s">
        <v>142</v>
      </c>
      <c r="D119" s="51">
        <f>D103-D104</f>
        <v>0</v>
      </c>
      <c r="E119" s="51">
        <f>E103-E104</f>
        <v>0.28462505340576172</v>
      </c>
      <c r="F119" s="12"/>
      <c r="G119" s="12"/>
      <c r="H119" s="12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x14ac:dyDescent="0.2">
      <c r="A120" s="52" t="s">
        <v>143</v>
      </c>
      <c r="B120" s="53"/>
      <c r="C120" s="25" t="s">
        <v>144</v>
      </c>
      <c r="D120" s="51">
        <f>D8-D116</f>
        <v>0</v>
      </c>
      <c r="E120" s="51">
        <f>E8-E116</f>
        <v>0.28462505340576172</v>
      </c>
      <c r="F120" s="12"/>
      <c r="G120" s="12"/>
      <c r="H120" s="12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x14ac:dyDescent="0.2">
      <c r="A121" s="54"/>
      <c r="B121" s="54"/>
      <c r="C121" s="54"/>
      <c r="D121" s="13"/>
      <c r="E121" s="13"/>
      <c r="F121" s="12"/>
      <c r="G121" s="12"/>
      <c r="H121" s="12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x14ac:dyDescent="0.2">
      <c r="A122" s="9"/>
      <c r="B122" s="9"/>
      <c r="C122" s="9"/>
      <c r="D122" s="55"/>
      <c r="E122" s="55"/>
      <c r="F122" s="12"/>
      <c r="G122" s="12"/>
      <c r="H122" s="12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s="7" customFormat="1" ht="14.25" x14ac:dyDescent="0.2">
      <c r="A123" s="1" t="s">
        <v>0</v>
      </c>
      <c r="B123" s="1"/>
      <c r="C123" s="56" t="str">
        <f>C1</f>
        <v>Garda e Republikës</v>
      </c>
      <c r="D123" s="57"/>
      <c r="E123" s="58" t="s">
        <v>145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s="7" customFormat="1" ht="14.25" x14ac:dyDescent="0.2">
      <c r="A124" s="59"/>
      <c r="B124" s="9"/>
      <c r="C124" s="10" t="s">
        <v>146</v>
      </c>
      <c r="D124" s="11" t="s">
        <v>147</v>
      </c>
      <c r="E124" s="58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s="7" customFormat="1" ht="15" x14ac:dyDescent="0.2">
      <c r="A125" s="59"/>
      <c r="B125" s="9"/>
      <c r="C125" s="60" t="s">
        <v>148</v>
      </c>
      <c r="D125" s="61"/>
      <c r="E125" s="58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">
      <c r="A126" s="55"/>
      <c r="B126" s="55"/>
      <c r="C126" s="55"/>
      <c r="D126" s="62" t="s">
        <v>149</v>
      </c>
      <c r="E126" s="62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x14ac:dyDescent="0.2">
      <c r="A127" s="63" t="s">
        <v>6</v>
      </c>
      <c r="B127" s="63" t="s">
        <v>6</v>
      </c>
      <c r="C127" s="63"/>
      <c r="D127" s="64" t="s">
        <v>150</v>
      </c>
      <c r="E127" s="64" t="s">
        <v>150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x14ac:dyDescent="0.2">
      <c r="A128" s="65" t="s">
        <v>151</v>
      </c>
      <c r="B128" s="65" t="s">
        <v>152</v>
      </c>
      <c r="C128" s="65" t="s">
        <v>153</v>
      </c>
      <c r="D128" s="66" t="s">
        <v>154</v>
      </c>
      <c r="E128" s="66" t="s">
        <v>155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x14ac:dyDescent="0.2">
      <c r="A129" s="67" t="s">
        <v>156</v>
      </c>
      <c r="B129" s="67"/>
      <c r="C129" s="67"/>
      <c r="D129" s="68"/>
      <c r="E129" s="68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x14ac:dyDescent="0.2">
      <c r="A130" s="69" t="s">
        <v>157</v>
      </c>
      <c r="B130" s="69" t="s">
        <v>158</v>
      </c>
      <c r="C130" s="69" t="s">
        <v>159</v>
      </c>
      <c r="D130" s="36">
        <v>1</v>
      </c>
      <c r="E130" s="36">
        <v>2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ht="18.75" customHeight="1" x14ac:dyDescent="0.2">
      <c r="A131" s="69">
        <v>1</v>
      </c>
      <c r="B131" s="69" t="s">
        <v>15</v>
      </c>
      <c r="C131" s="70" t="s">
        <v>160</v>
      </c>
      <c r="D131" s="71">
        <f>SUM(D132+D156+D164+D178+D183+D197+D203)</f>
        <v>1473762899.0899999</v>
      </c>
      <c r="E131" s="71">
        <v>1485640429</v>
      </c>
      <c r="F131" s="13"/>
      <c r="G131" s="12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ht="15" customHeight="1" x14ac:dyDescent="0.2">
      <c r="A132" s="69">
        <v>2</v>
      </c>
      <c r="B132" s="72">
        <v>70</v>
      </c>
      <c r="C132" s="73" t="s">
        <v>161</v>
      </c>
      <c r="D132" s="71">
        <f>SUM(D133+D138+D142+D148+D153+D154+D155)</f>
        <v>0</v>
      </c>
      <c r="E132" s="71">
        <f>SUM(E133+E138+E142+E148+E153+E154+E155)</f>
        <v>0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ht="15" customHeight="1" x14ac:dyDescent="0.2">
      <c r="A133" s="69">
        <v>3</v>
      </c>
      <c r="B133" s="26">
        <v>700</v>
      </c>
      <c r="C133" s="27" t="s">
        <v>162</v>
      </c>
      <c r="D133" s="71">
        <f>SUM(D134:D137)</f>
        <v>0</v>
      </c>
      <c r="E133" s="71">
        <f>SUM(E134:E137)</f>
        <v>0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x14ac:dyDescent="0.2">
      <c r="A134" s="69">
        <v>4</v>
      </c>
      <c r="B134" s="74">
        <v>7000</v>
      </c>
      <c r="C134" s="75" t="s">
        <v>163</v>
      </c>
      <c r="D134" s="33">
        <v>0</v>
      </c>
      <c r="E134" s="33">
        <v>0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x14ac:dyDescent="0.2">
      <c r="A135" s="69">
        <v>5</v>
      </c>
      <c r="B135" s="74">
        <v>7001</v>
      </c>
      <c r="C135" s="34" t="s">
        <v>164</v>
      </c>
      <c r="D135" s="33">
        <v>0</v>
      </c>
      <c r="E135" s="33">
        <v>0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x14ac:dyDescent="0.2">
      <c r="A136" s="69">
        <v>6</v>
      </c>
      <c r="B136" s="74">
        <v>7002</v>
      </c>
      <c r="C136" s="34" t="s">
        <v>165</v>
      </c>
      <c r="D136" s="33">
        <v>0</v>
      </c>
      <c r="E136" s="33">
        <v>0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x14ac:dyDescent="0.2">
      <c r="A137" s="69">
        <v>7</v>
      </c>
      <c r="B137" s="76">
        <v>7009</v>
      </c>
      <c r="C137" s="77" t="s">
        <v>166</v>
      </c>
      <c r="D137" s="33">
        <v>0</v>
      </c>
      <c r="E137" s="33">
        <v>0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ht="14.25" customHeight="1" x14ac:dyDescent="0.2">
      <c r="A138" s="69">
        <v>8</v>
      </c>
      <c r="B138" s="26">
        <v>702</v>
      </c>
      <c r="C138" s="27" t="s">
        <v>167</v>
      </c>
      <c r="D138" s="71">
        <f>SUM(D139:D141)</f>
        <v>0</v>
      </c>
      <c r="E138" s="71">
        <f>SUM(E139:E141)</f>
        <v>0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x14ac:dyDescent="0.2">
      <c r="A139" s="69">
        <v>9</v>
      </c>
      <c r="B139" s="74">
        <v>7020</v>
      </c>
      <c r="C139" s="34" t="s">
        <v>168</v>
      </c>
      <c r="D139" s="33">
        <v>0</v>
      </c>
      <c r="E139" s="33">
        <v>0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x14ac:dyDescent="0.2">
      <c r="A140" s="69">
        <v>10</v>
      </c>
      <c r="B140" s="74">
        <v>7021</v>
      </c>
      <c r="C140" s="34" t="s">
        <v>169</v>
      </c>
      <c r="D140" s="33">
        <v>0</v>
      </c>
      <c r="E140" s="33">
        <v>0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x14ac:dyDescent="0.2">
      <c r="A141" s="69">
        <v>11</v>
      </c>
      <c r="B141" s="74">
        <v>7029</v>
      </c>
      <c r="C141" s="34" t="s">
        <v>170</v>
      </c>
      <c r="D141" s="33">
        <v>0</v>
      </c>
      <c r="E141" s="33">
        <v>0</v>
      </c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x14ac:dyDescent="0.2">
      <c r="A142" s="69">
        <v>12</v>
      </c>
      <c r="B142" s="26">
        <v>703</v>
      </c>
      <c r="C142" s="27" t="s">
        <v>171</v>
      </c>
      <c r="D142" s="71">
        <f>SUM(D143:D147)</f>
        <v>0</v>
      </c>
      <c r="E142" s="71">
        <f>SUM(E143:E147)</f>
        <v>0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x14ac:dyDescent="0.2">
      <c r="A143" s="69">
        <v>13</v>
      </c>
      <c r="B143" s="74">
        <v>7030</v>
      </c>
      <c r="C143" s="34" t="s">
        <v>172</v>
      </c>
      <c r="D143" s="33">
        <v>0</v>
      </c>
      <c r="E143" s="33">
        <v>0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x14ac:dyDescent="0.2">
      <c r="A144" s="69">
        <v>14</v>
      </c>
      <c r="B144" s="74">
        <v>7031</v>
      </c>
      <c r="C144" s="34" t="s">
        <v>173</v>
      </c>
      <c r="D144" s="33">
        <v>0</v>
      </c>
      <c r="E144" s="33">
        <v>0</v>
      </c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x14ac:dyDescent="0.2">
      <c r="A145" s="69">
        <v>15</v>
      </c>
      <c r="B145" s="74">
        <v>7032</v>
      </c>
      <c r="C145" s="34" t="s">
        <v>174</v>
      </c>
      <c r="D145" s="33">
        <v>0</v>
      </c>
      <c r="E145" s="33">
        <v>0</v>
      </c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x14ac:dyDescent="0.2">
      <c r="A146" s="69">
        <v>16</v>
      </c>
      <c r="B146" s="74">
        <v>7033</v>
      </c>
      <c r="C146" s="34" t="s">
        <v>175</v>
      </c>
      <c r="D146" s="33">
        <v>0</v>
      </c>
      <c r="E146" s="33">
        <v>0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x14ac:dyDescent="0.2">
      <c r="A147" s="69">
        <v>17</v>
      </c>
      <c r="B147" s="74">
        <v>7035</v>
      </c>
      <c r="C147" s="34" t="s">
        <v>176</v>
      </c>
      <c r="D147" s="33">
        <v>0</v>
      </c>
      <c r="E147" s="33">
        <v>0</v>
      </c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ht="14.25" customHeight="1" x14ac:dyDescent="0.2">
      <c r="A148" s="69">
        <v>18</v>
      </c>
      <c r="B148" s="26">
        <v>704</v>
      </c>
      <c r="C148" s="27" t="s">
        <v>177</v>
      </c>
      <c r="D148" s="71">
        <f>SUM(D149:D152)</f>
        <v>0</v>
      </c>
      <c r="E148" s="71">
        <f>SUM(E149:E152)</f>
        <v>0</v>
      </c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x14ac:dyDescent="0.2">
      <c r="A149" s="69">
        <v>19</v>
      </c>
      <c r="B149" s="74">
        <v>7040</v>
      </c>
      <c r="C149" s="34" t="s">
        <v>178</v>
      </c>
      <c r="D149" s="33">
        <v>0</v>
      </c>
      <c r="E149" s="33">
        <v>0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x14ac:dyDescent="0.2">
      <c r="A150" s="69">
        <v>20</v>
      </c>
      <c r="B150" s="74">
        <v>7041</v>
      </c>
      <c r="C150" s="34" t="s">
        <v>179</v>
      </c>
      <c r="D150" s="33">
        <v>0</v>
      </c>
      <c r="E150" s="33">
        <v>0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x14ac:dyDescent="0.2">
      <c r="A151" s="69">
        <v>21</v>
      </c>
      <c r="B151" s="74">
        <v>7042</v>
      </c>
      <c r="C151" s="34" t="s">
        <v>180</v>
      </c>
      <c r="D151" s="33">
        <v>0</v>
      </c>
      <c r="E151" s="33">
        <v>0</v>
      </c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x14ac:dyDescent="0.2">
      <c r="A152" s="69">
        <v>22</v>
      </c>
      <c r="B152" s="74">
        <v>7049</v>
      </c>
      <c r="C152" s="34" t="s">
        <v>181</v>
      </c>
      <c r="D152" s="33">
        <v>0</v>
      </c>
      <c r="E152" s="33">
        <v>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ht="14.25" customHeight="1" x14ac:dyDescent="0.2">
      <c r="A153" s="69">
        <v>23</v>
      </c>
      <c r="B153" s="26">
        <v>705</v>
      </c>
      <c r="C153" s="27" t="s">
        <v>182</v>
      </c>
      <c r="D153" s="71">
        <v>0</v>
      </c>
      <c r="E153" s="71">
        <v>0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ht="14.25" customHeight="1" x14ac:dyDescent="0.2">
      <c r="A154" s="69">
        <v>24</v>
      </c>
      <c r="B154" s="26">
        <v>708</v>
      </c>
      <c r="C154" s="27" t="s">
        <v>183</v>
      </c>
      <c r="D154" s="71">
        <v>0</v>
      </c>
      <c r="E154" s="71">
        <v>0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ht="14.25" customHeight="1" x14ac:dyDescent="0.2">
      <c r="A155" s="69">
        <v>25</v>
      </c>
      <c r="B155" s="26">
        <v>709</v>
      </c>
      <c r="C155" s="27" t="s">
        <v>184</v>
      </c>
      <c r="D155" s="71">
        <v>0</v>
      </c>
      <c r="E155" s="71">
        <v>0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ht="15" customHeight="1" x14ac:dyDescent="0.2">
      <c r="A156" s="69">
        <v>26</v>
      </c>
      <c r="B156" s="72">
        <v>75</v>
      </c>
      <c r="C156" s="73" t="s">
        <v>185</v>
      </c>
      <c r="D156" s="71">
        <f>SUM(D157:D163)</f>
        <v>0</v>
      </c>
      <c r="E156" s="71">
        <f>SUM(E157:E163)</f>
        <v>0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x14ac:dyDescent="0.2">
      <c r="A157" s="69">
        <v>27</v>
      </c>
      <c r="B157" s="74">
        <v>750</v>
      </c>
      <c r="C157" s="34" t="s">
        <v>186</v>
      </c>
      <c r="D157" s="33">
        <v>0</v>
      </c>
      <c r="E157" s="33">
        <v>0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x14ac:dyDescent="0.2">
      <c r="A158" s="69">
        <v>28</v>
      </c>
      <c r="B158" s="74">
        <v>751</v>
      </c>
      <c r="C158" s="34" t="s">
        <v>187</v>
      </c>
      <c r="D158" s="33">
        <v>0</v>
      </c>
      <c r="E158" s="33">
        <v>0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x14ac:dyDescent="0.2">
      <c r="A159" s="69">
        <v>29</v>
      </c>
      <c r="B159" s="74">
        <v>752</v>
      </c>
      <c r="C159" s="34" t="s">
        <v>188</v>
      </c>
      <c r="D159" s="33">
        <v>0</v>
      </c>
      <c r="E159" s="33">
        <v>0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x14ac:dyDescent="0.2">
      <c r="A160" s="69">
        <v>30</v>
      </c>
      <c r="B160" s="74">
        <v>753</v>
      </c>
      <c r="C160" s="34" t="s">
        <v>189</v>
      </c>
      <c r="D160" s="33">
        <v>0</v>
      </c>
      <c r="E160" s="33">
        <v>0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x14ac:dyDescent="0.2">
      <c r="A161" s="69">
        <v>31</v>
      </c>
      <c r="B161" s="74">
        <v>754</v>
      </c>
      <c r="C161" s="34" t="s">
        <v>190</v>
      </c>
      <c r="D161" s="33">
        <v>0</v>
      </c>
      <c r="E161" s="33">
        <v>0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x14ac:dyDescent="0.2">
      <c r="A162" s="69">
        <v>32</v>
      </c>
      <c r="B162" s="74">
        <v>755</v>
      </c>
      <c r="C162" s="34" t="s">
        <v>191</v>
      </c>
      <c r="D162" s="33">
        <v>0</v>
      </c>
      <c r="E162" s="33">
        <v>0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x14ac:dyDescent="0.2">
      <c r="A163" s="69">
        <v>33</v>
      </c>
      <c r="B163" s="74">
        <v>756</v>
      </c>
      <c r="C163" s="34" t="s">
        <v>192</v>
      </c>
      <c r="D163" s="33">
        <v>0</v>
      </c>
      <c r="E163" s="33">
        <v>0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ht="15" customHeight="1" x14ac:dyDescent="0.2">
      <c r="A164" s="69">
        <v>34</v>
      </c>
      <c r="B164" s="72">
        <v>71</v>
      </c>
      <c r="C164" s="73" t="s">
        <v>193</v>
      </c>
      <c r="D164" s="71">
        <f>SUM(D165+D169+D177)</f>
        <v>3135770</v>
      </c>
      <c r="E164" s="71">
        <f>SUM(E165+E169+E177)</f>
        <v>1470360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s="7" customFormat="1" x14ac:dyDescent="0.2">
      <c r="A165" s="69">
        <v>35</v>
      </c>
      <c r="B165" s="26">
        <v>710</v>
      </c>
      <c r="C165" s="27" t="s">
        <v>194</v>
      </c>
      <c r="D165" s="71">
        <f>SUM(D166:D168)</f>
        <v>3135770</v>
      </c>
      <c r="E165" s="71">
        <f>SUM(E166:E168)</f>
        <v>1470360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">
      <c r="A166" s="69">
        <v>36</v>
      </c>
      <c r="B166" s="74">
        <v>7100</v>
      </c>
      <c r="C166" s="34" t="s">
        <v>195</v>
      </c>
      <c r="D166" s="33">
        <v>0</v>
      </c>
      <c r="E166" s="33">
        <v>0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x14ac:dyDescent="0.2">
      <c r="A167" s="69">
        <v>37</v>
      </c>
      <c r="B167" s="74">
        <v>7101</v>
      </c>
      <c r="C167" s="34" t="s">
        <v>196</v>
      </c>
      <c r="D167" s="33">
        <v>0</v>
      </c>
      <c r="E167" s="33">
        <v>0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x14ac:dyDescent="0.2">
      <c r="A168" s="69">
        <v>38</v>
      </c>
      <c r="B168" s="74">
        <v>7109</v>
      </c>
      <c r="C168" s="34" t="s">
        <v>197</v>
      </c>
      <c r="D168" s="78">
        <v>3135770</v>
      </c>
      <c r="E168" s="79">
        <v>1470360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s="7" customFormat="1" x14ac:dyDescent="0.2">
      <c r="A169" s="69">
        <v>39</v>
      </c>
      <c r="B169" s="26">
        <v>711</v>
      </c>
      <c r="C169" s="27" t="s">
        <v>198</v>
      </c>
      <c r="D169" s="71">
        <f>SUM(D170:D176)</f>
        <v>0</v>
      </c>
      <c r="E169" s="71">
        <f>SUM(E170:E176)</f>
        <v>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">
      <c r="A170" s="69">
        <v>40</v>
      </c>
      <c r="B170" s="74">
        <v>7110</v>
      </c>
      <c r="C170" s="34" t="s">
        <v>199</v>
      </c>
      <c r="D170" s="33">
        <v>0</v>
      </c>
      <c r="E170" s="33">
        <v>0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x14ac:dyDescent="0.2">
      <c r="A171" s="69">
        <v>41</v>
      </c>
      <c r="B171" s="74">
        <v>7111</v>
      </c>
      <c r="C171" s="34" t="s">
        <v>200</v>
      </c>
      <c r="D171" s="33">
        <v>0</v>
      </c>
      <c r="E171" s="33">
        <v>0</v>
      </c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x14ac:dyDescent="0.2">
      <c r="A172" s="69">
        <v>42</v>
      </c>
      <c r="B172" s="74">
        <v>7112</v>
      </c>
      <c r="C172" s="34" t="s">
        <v>201</v>
      </c>
      <c r="D172" s="33">
        <v>0</v>
      </c>
      <c r="E172" s="33">
        <v>0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x14ac:dyDescent="0.2">
      <c r="A173" s="69">
        <v>43</v>
      </c>
      <c r="B173" s="74">
        <v>7113</v>
      </c>
      <c r="C173" s="34" t="s">
        <v>202</v>
      </c>
      <c r="D173" s="33">
        <v>0</v>
      </c>
      <c r="E173" s="33">
        <v>0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x14ac:dyDescent="0.2">
      <c r="A174" s="69">
        <v>44</v>
      </c>
      <c r="B174" s="74">
        <v>7114</v>
      </c>
      <c r="C174" s="34" t="s">
        <v>203</v>
      </c>
      <c r="D174" s="33">
        <v>0</v>
      </c>
      <c r="E174" s="33">
        <v>0</v>
      </c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x14ac:dyDescent="0.2">
      <c r="A175" s="69">
        <v>45</v>
      </c>
      <c r="B175" s="74">
        <v>7115</v>
      </c>
      <c r="C175" s="34" t="s">
        <v>204</v>
      </c>
      <c r="D175" s="33">
        <v>0</v>
      </c>
      <c r="E175" s="33">
        <v>0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x14ac:dyDescent="0.2">
      <c r="A176" s="69">
        <v>46</v>
      </c>
      <c r="B176" s="74">
        <v>7116</v>
      </c>
      <c r="C176" s="34" t="s">
        <v>205</v>
      </c>
      <c r="D176" s="33">
        <v>0</v>
      </c>
      <c r="E176" s="33">
        <v>0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s="7" customFormat="1" x14ac:dyDescent="0.2">
      <c r="A177" s="69">
        <v>47</v>
      </c>
      <c r="B177" s="26">
        <v>719</v>
      </c>
      <c r="C177" s="27" t="s">
        <v>206</v>
      </c>
      <c r="D177" s="71">
        <v>0</v>
      </c>
      <c r="E177" s="71">
        <v>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" customHeight="1" x14ac:dyDescent="0.2">
      <c r="A178" s="69">
        <v>48</v>
      </c>
      <c r="B178" s="72">
        <v>76</v>
      </c>
      <c r="C178" s="73" t="s">
        <v>207</v>
      </c>
      <c r="D178" s="71">
        <f>SUM(D179:D182)</f>
        <v>0</v>
      </c>
      <c r="E178" s="71">
        <f>SUM(E179:E182)</f>
        <v>0</v>
      </c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s="81" customFormat="1" x14ac:dyDescent="0.2">
      <c r="A179" s="69">
        <v>49</v>
      </c>
      <c r="B179" s="25">
        <v>760</v>
      </c>
      <c r="C179" s="34" t="s">
        <v>208</v>
      </c>
      <c r="D179" s="80">
        <v>0</v>
      </c>
      <c r="E179" s="80">
        <v>0</v>
      </c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</row>
    <row r="180" spans="1:29" s="81" customFormat="1" x14ac:dyDescent="0.2">
      <c r="A180" s="69">
        <v>50</v>
      </c>
      <c r="B180" s="25">
        <v>761</v>
      </c>
      <c r="C180" s="34" t="s">
        <v>209</v>
      </c>
      <c r="D180" s="80">
        <v>0</v>
      </c>
      <c r="E180" s="80">
        <v>0</v>
      </c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</row>
    <row r="181" spans="1:29" s="81" customFormat="1" x14ac:dyDescent="0.2">
      <c r="A181" s="69">
        <v>51</v>
      </c>
      <c r="B181" s="25">
        <v>765</v>
      </c>
      <c r="C181" s="34" t="s">
        <v>210</v>
      </c>
      <c r="D181" s="80">
        <v>0</v>
      </c>
      <c r="E181" s="80">
        <v>0</v>
      </c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</row>
    <row r="182" spans="1:29" s="81" customFormat="1" x14ac:dyDescent="0.2">
      <c r="A182" s="69">
        <v>52</v>
      </c>
      <c r="B182" s="25">
        <v>766</v>
      </c>
      <c r="C182" s="34" t="s">
        <v>211</v>
      </c>
      <c r="D182" s="80">
        <v>0</v>
      </c>
      <c r="E182" s="80">
        <v>0</v>
      </c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</row>
    <row r="183" spans="1:29" ht="15" customHeight="1" x14ac:dyDescent="0.2">
      <c r="A183" s="69">
        <v>53</v>
      </c>
      <c r="B183" s="72">
        <v>72</v>
      </c>
      <c r="C183" s="73" t="s">
        <v>212</v>
      </c>
      <c r="D183" s="71">
        <f>D184+D194</f>
        <v>1470627129.0899999</v>
      </c>
      <c r="E183" s="71">
        <f>E184+E194</f>
        <v>1484170069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s="7" customFormat="1" x14ac:dyDescent="0.2">
      <c r="A184" s="69">
        <v>54</v>
      </c>
      <c r="B184" s="26">
        <v>720</v>
      </c>
      <c r="C184" s="27" t="s">
        <v>213</v>
      </c>
      <c r="D184" s="71">
        <f>SUM(D185:D193)</f>
        <v>1470627129.0899999</v>
      </c>
      <c r="E184" s="71">
        <f>SUM(E185:E193)</f>
        <v>1484170069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s="81" customFormat="1" x14ac:dyDescent="0.2">
      <c r="A185" s="69">
        <v>55</v>
      </c>
      <c r="B185" s="25">
        <v>7200</v>
      </c>
      <c r="C185" s="34" t="s">
        <v>214</v>
      </c>
      <c r="D185" s="78">
        <v>1357667887.0899999</v>
      </c>
      <c r="E185" s="79">
        <v>1374370752</v>
      </c>
      <c r="F185" s="54"/>
      <c r="G185" s="82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</row>
    <row r="186" spans="1:29" s="81" customFormat="1" x14ac:dyDescent="0.2">
      <c r="A186" s="69">
        <v>56</v>
      </c>
      <c r="B186" s="25">
        <v>7201</v>
      </c>
      <c r="C186" s="34" t="s">
        <v>215</v>
      </c>
      <c r="D186" s="33">
        <v>0</v>
      </c>
      <c r="E186" s="33">
        <v>0</v>
      </c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</row>
    <row r="187" spans="1:29" s="81" customFormat="1" x14ac:dyDescent="0.2">
      <c r="A187" s="69">
        <v>57</v>
      </c>
      <c r="B187" s="25">
        <v>7202</v>
      </c>
      <c r="C187" s="34" t="s">
        <v>216</v>
      </c>
      <c r="D187" s="33">
        <v>0</v>
      </c>
      <c r="E187" s="33">
        <v>0</v>
      </c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</row>
    <row r="188" spans="1:29" s="81" customFormat="1" x14ac:dyDescent="0.2">
      <c r="A188" s="69">
        <v>58</v>
      </c>
      <c r="B188" s="25">
        <v>7203</v>
      </c>
      <c r="C188" s="34" t="s">
        <v>217</v>
      </c>
      <c r="D188" s="33">
        <v>0</v>
      </c>
      <c r="E188" s="33">
        <v>0</v>
      </c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</row>
    <row r="189" spans="1:29" s="81" customFormat="1" x14ac:dyDescent="0.2">
      <c r="A189" s="69">
        <v>59</v>
      </c>
      <c r="B189" s="25">
        <v>7204</v>
      </c>
      <c r="C189" s="34" t="s">
        <v>218</v>
      </c>
      <c r="D189" s="33">
        <v>0</v>
      </c>
      <c r="E189" s="33">
        <v>0</v>
      </c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</row>
    <row r="190" spans="1:29" s="81" customFormat="1" x14ac:dyDescent="0.2">
      <c r="A190" s="69">
        <v>60</v>
      </c>
      <c r="B190" s="25">
        <v>7205</v>
      </c>
      <c r="C190" s="34" t="s">
        <v>219</v>
      </c>
      <c r="D190" s="33">
        <v>0</v>
      </c>
      <c r="E190" s="33">
        <v>0</v>
      </c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</row>
    <row r="191" spans="1:29" s="81" customFormat="1" x14ac:dyDescent="0.2">
      <c r="A191" s="69">
        <v>61</v>
      </c>
      <c r="B191" s="25">
        <v>7206</v>
      </c>
      <c r="C191" s="34" t="s">
        <v>220</v>
      </c>
      <c r="D191" s="78">
        <v>112959242</v>
      </c>
      <c r="E191" s="79">
        <v>109799317</v>
      </c>
      <c r="F191" s="54"/>
      <c r="G191" s="82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</row>
    <row r="192" spans="1:29" s="81" customFormat="1" x14ac:dyDescent="0.2">
      <c r="A192" s="69">
        <v>62</v>
      </c>
      <c r="B192" s="25">
        <v>7207</v>
      </c>
      <c r="C192" s="34" t="s">
        <v>221</v>
      </c>
      <c r="D192" s="33">
        <v>0</v>
      </c>
      <c r="E192" s="33">
        <v>0</v>
      </c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</row>
    <row r="193" spans="1:29" s="81" customFormat="1" x14ac:dyDescent="0.2">
      <c r="A193" s="69">
        <v>63</v>
      </c>
      <c r="B193" s="25">
        <v>7209</v>
      </c>
      <c r="C193" s="34" t="s">
        <v>222</v>
      </c>
      <c r="D193" s="33">
        <v>0</v>
      </c>
      <c r="E193" s="33">
        <v>0</v>
      </c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</row>
    <row r="194" spans="1:29" s="7" customFormat="1" x14ac:dyDescent="0.2">
      <c r="A194" s="69">
        <v>64</v>
      </c>
      <c r="B194" s="26">
        <v>721</v>
      </c>
      <c r="C194" s="27" t="s">
        <v>223</v>
      </c>
      <c r="D194" s="71">
        <f>SUM(D195:D196)</f>
        <v>0</v>
      </c>
      <c r="E194" s="71">
        <f>SUM(E195:E196)</f>
        <v>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s="81" customFormat="1" x14ac:dyDescent="0.2">
      <c r="A195" s="69">
        <v>65</v>
      </c>
      <c r="B195" s="25"/>
      <c r="C195" s="34" t="s">
        <v>224</v>
      </c>
      <c r="D195" s="33">
        <v>0</v>
      </c>
      <c r="E195" s="33">
        <v>0</v>
      </c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</row>
    <row r="196" spans="1:29" s="81" customFormat="1" x14ac:dyDescent="0.2">
      <c r="A196" s="69">
        <v>66</v>
      </c>
      <c r="B196" s="25"/>
      <c r="C196" s="34" t="s">
        <v>225</v>
      </c>
      <c r="D196" s="33">
        <v>0</v>
      </c>
      <c r="E196" s="33">
        <v>0</v>
      </c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</row>
    <row r="197" spans="1:29" ht="15" customHeight="1" x14ac:dyDescent="0.2">
      <c r="A197" s="69">
        <v>67</v>
      </c>
      <c r="B197" s="72"/>
      <c r="C197" s="73" t="s">
        <v>226</v>
      </c>
      <c r="D197" s="80">
        <f>SUM(D198:D202)</f>
        <v>0</v>
      </c>
      <c r="E197" s="80">
        <f>SUM(E198:E202)</f>
        <v>0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s="81" customFormat="1" x14ac:dyDescent="0.2">
      <c r="A198" s="69">
        <v>68</v>
      </c>
      <c r="B198" s="25">
        <v>781</v>
      </c>
      <c r="C198" s="34" t="s">
        <v>227</v>
      </c>
      <c r="D198" s="33">
        <v>0</v>
      </c>
      <c r="E198" s="33">
        <v>0</v>
      </c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</row>
    <row r="199" spans="1:29" s="81" customFormat="1" x14ac:dyDescent="0.2">
      <c r="A199" s="69">
        <v>69</v>
      </c>
      <c r="B199" s="25">
        <v>782</v>
      </c>
      <c r="C199" s="34" t="s">
        <v>228</v>
      </c>
      <c r="D199" s="33">
        <v>0</v>
      </c>
      <c r="E199" s="33">
        <v>0</v>
      </c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</row>
    <row r="200" spans="1:29" s="81" customFormat="1" x14ac:dyDescent="0.2">
      <c r="A200" s="69">
        <v>70</v>
      </c>
      <c r="B200" s="25">
        <v>783</v>
      </c>
      <c r="C200" s="34" t="s">
        <v>229</v>
      </c>
      <c r="D200" s="33">
        <v>0</v>
      </c>
      <c r="E200" s="33">
        <v>0</v>
      </c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</row>
    <row r="201" spans="1:29" s="7" customFormat="1" x14ac:dyDescent="0.2">
      <c r="A201" s="69">
        <v>71</v>
      </c>
      <c r="B201" s="25">
        <v>784</v>
      </c>
      <c r="C201" s="34" t="s">
        <v>230</v>
      </c>
      <c r="D201" s="33">
        <v>0</v>
      </c>
      <c r="E201" s="33">
        <v>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s="81" customFormat="1" x14ac:dyDescent="0.2">
      <c r="A202" s="69">
        <v>72</v>
      </c>
      <c r="B202" s="25">
        <v>787</v>
      </c>
      <c r="C202" s="34" t="s">
        <v>231</v>
      </c>
      <c r="D202" s="33">
        <v>0</v>
      </c>
      <c r="E202" s="33">
        <v>0</v>
      </c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</row>
    <row r="203" spans="1:29" ht="15" customHeight="1" x14ac:dyDescent="0.2">
      <c r="A203" s="69">
        <v>73</v>
      </c>
      <c r="B203" s="83" t="s">
        <v>232</v>
      </c>
      <c r="C203" s="73" t="s">
        <v>233</v>
      </c>
      <c r="D203" s="71"/>
      <c r="E203" s="71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ht="18.75" customHeight="1" x14ac:dyDescent="0.2">
      <c r="A204" s="69">
        <v>74</v>
      </c>
      <c r="B204" s="69" t="s">
        <v>87</v>
      </c>
      <c r="C204" s="70" t="s">
        <v>234</v>
      </c>
      <c r="D204" s="71">
        <f>SUM(D205+D210+D213+D225+D231+D245+D260+D261)</f>
        <v>1473762899.0900002</v>
      </c>
      <c r="E204" s="71">
        <f>SUM(E205+E210+E213+E225+E231+E245+E260+E261)</f>
        <v>1485640428.51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s="7" customFormat="1" ht="14.25" customHeight="1" x14ac:dyDescent="0.2">
      <c r="A205" s="69">
        <v>75</v>
      </c>
      <c r="B205" s="26">
        <v>600</v>
      </c>
      <c r="C205" s="27" t="s">
        <v>235</v>
      </c>
      <c r="D205" s="71">
        <f>SUM(D206:D209)</f>
        <v>1091076571</v>
      </c>
      <c r="E205" s="71">
        <f>SUM(E206:E209)</f>
        <v>1103144067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x14ac:dyDescent="0.2">
      <c r="A206" s="69">
        <v>76</v>
      </c>
      <c r="B206" s="74">
        <v>6001</v>
      </c>
      <c r="C206" s="34" t="s">
        <v>236</v>
      </c>
      <c r="D206" s="78">
        <v>1091076571</v>
      </c>
      <c r="E206" s="84">
        <v>1103144067</v>
      </c>
      <c r="F206" s="12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x14ac:dyDescent="0.2">
      <c r="A207" s="69">
        <v>77</v>
      </c>
      <c r="B207" s="74">
        <v>6002</v>
      </c>
      <c r="C207" s="34" t="s">
        <v>237</v>
      </c>
      <c r="D207" s="33">
        <v>0</v>
      </c>
      <c r="E207" s="33">
        <v>0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x14ac:dyDescent="0.2">
      <c r="A208" s="69">
        <v>78</v>
      </c>
      <c r="B208" s="74">
        <v>6003</v>
      </c>
      <c r="C208" s="34" t="s">
        <v>238</v>
      </c>
      <c r="D208" s="33">
        <v>0</v>
      </c>
      <c r="E208" s="33">
        <v>0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x14ac:dyDescent="0.2">
      <c r="A209" s="69">
        <v>79</v>
      </c>
      <c r="B209" s="74">
        <v>6009</v>
      </c>
      <c r="C209" s="34" t="s">
        <v>239</v>
      </c>
      <c r="D209" s="33">
        <v>0</v>
      </c>
      <c r="E209" s="33">
        <v>0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s="7" customFormat="1" ht="17.25" customHeight="1" x14ac:dyDescent="0.2">
      <c r="A210" s="69">
        <v>80</v>
      </c>
      <c r="B210" s="26">
        <v>601</v>
      </c>
      <c r="C210" s="27" t="s">
        <v>240</v>
      </c>
      <c r="D210" s="71">
        <f>SUM(D211:D212)</f>
        <v>179640018</v>
      </c>
      <c r="E210" s="71">
        <f>SUM(E211:E212)</f>
        <v>182099471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x14ac:dyDescent="0.2">
      <c r="A211" s="69">
        <v>81</v>
      </c>
      <c r="B211" s="74">
        <v>6010</v>
      </c>
      <c r="C211" s="34" t="s">
        <v>241</v>
      </c>
      <c r="D211" s="78">
        <v>161320001</v>
      </c>
      <c r="E211" s="79">
        <v>163525920</v>
      </c>
      <c r="F211" s="12"/>
      <c r="G211" s="12"/>
      <c r="H211" s="13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x14ac:dyDescent="0.2">
      <c r="A212" s="69">
        <v>82</v>
      </c>
      <c r="B212" s="74">
        <v>6011</v>
      </c>
      <c r="C212" s="34" t="s">
        <v>242</v>
      </c>
      <c r="D212" s="78">
        <v>18320017</v>
      </c>
      <c r="E212" s="79">
        <v>18573551</v>
      </c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s="7" customFormat="1" ht="17.25" customHeight="1" x14ac:dyDescent="0.2">
      <c r="A213" s="69">
        <v>83</v>
      </c>
      <c r="B213" s="26">
        <v>602</v>
      </c>
      <c r="C213" s="27" t="s">
        <v>243</v>
      </c>
      <c r="D213" s="71">
        <f>SUM(D214:D224)</f>
        <v>213976153</v>
      </c>
      <c r="E213" s="71">
        <f>SUM(E214:E224)</f>
        <v>218843442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x14ac:dyDescent="0.2">
      <c r="A214" s="69">
        <v>84</v>
      </c>
      <c r="B214" s="74">
        <v>602</v>
      </c>
      <c r="C214" s="34" t="s">
        <v>244</v>
      </c>
      <c r="D214" s="78">
        <v>0</v>
      </c>
      <c r="E214" s="79">
        <v>0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x14ac:dyDescent="0.2">
      <c r="A215" s="69">
        <v>85</v>
      </c>
      <c r="B215" s="74">
        <v>6020</v>
      </c>
      <c r="C215" s="34" t="s">
        <v>245</v>
      </c>
      <c r="D215" s="78">
        <v>3224510</v>
      </c>
      <c r="E215" s="79">
        <v>4100000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x14ac:dyDescent="0.2">
      <c r="A216" s="69">
        <v>86</v>
      </c>
      <c r="B216" s="74">
        <v>6021</v>
      </c>
      <c r="C216" s="34" t="s">
        <v>246</v>
      </c>
      <c r="D216" s="78">
        <v>59617592</v>
      </c>
      <c r="E216" s="79">
        <v>56461243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x14ac:dyDescent="0.2">
      <c r="A217" s="69">
        <v>87</v>
      </c>
      <c r="B217" s="74">
        <v>6022</v>
      </c>
      <c r="C217" s="34" t="s">
        <v>247</v>
      </c>
      <c r="D217" s="78">
        <v>12366524</v>
      </c>
      <c r="E217" s="79">
        <v>14048585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x14ac:dyDescent="0.2">
      <c r="A218" s="69">
        <v>88</v>
      </c>
      <c r="B218" s="74">
        <v>6023</v>
      </c>
      <c r="C218" s="34" t="s">
        <v>248</v>
      </c>
      <c r="D218" s="78">
        <v>61518334</v>
      </c>
      <c r="E218" s="79">
        <v>60869434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x14ac:dyDescent="0.2">
      <c r="A219" s="69">
        <v>89</v>
      </c>
      <c r="B219" s="74">
        <v>6024</v>
      </c>
      <c r="C219" s="34" t="s">
        <v>249</v>
      </c>
      <c r="D219" s="78">
        <v>39053564</v>
      </c>
      <c r="E219" s="79">
        <v>52600000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x14ac:dyDescent="0.2">
      <c r="A220" s="69">
        <v>90</v>
      </c>
      <c r="B220" s="74">
        <v>6025</v>
      </c>
      <c r="C220" s="34" t="s">
        <v>250</v>
      </c>
      <c r="D220" s="78">
        <v>37188816</v>
      </c>
      <c r="E220" s="79">
        <v>29942880</v>
      </c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x14ac:dyDescent="0.2">
      <c r="A221" s="69">
        <v>91</v>
      </c>
      <c r="B221" s="74">
        <v>6026</v>
      </c>
      <c r="C221" s="34" t="s">
        <v>251</v>
      </c>
      <c r="D221" s="78">
        <v>0</v>
      </c>
      <c r="E221" s="79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x14ac:dyDescent="0.2">
      <c r="A222" s="69">
        <v>92</v>
      </c>
      <c r="B222" s="74">
        <v>6027</v>
      </c>
      <c r="C222" s="34" t="s">
        <v>252</v>
      </c>
      <c r="D222" s="78">
        <v>800000</v>
      </c>
      <c r="E222" s="79">
        <v>600000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x14ac:dyDescent="0.2">
      <c r="A223" s="69">
        <v>93</v>
      </c>
      <c r="B223" s="74">
        <v>6028</v>
      </c>
      <c r="C223" s="34" t="s">
        <v>253</v>
      </c>
      <c r="D223" s="78">
        <v>0</v>
      </c>
      <c r="E223" s="79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x14ac:dyDescent="0.2">
      <c r="A224" s="25">
        <v>94</v>
      </c>
      <c r="B224" s="74">
        <v>6029</v>
      </c>
      <c r="C224" s="34" t="s">
        <v>254</v>
      </c>
      <c r="D224" s="78">
        <v>206813</v>
      </c>
      <c r="E224" s="79">
        <v>221300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x14ac:dyDescent="0.2">
      <c r="A225" s="69">
        <v>95</v>
      </c>
      <c r="B225" s="26">
        <v>603</v>
      </c>
      <c r="C225" s="27" t="s">
        <v>255</v>
      </c>
      <c r="D225" s="71">
        <f>SUM(D226:D230)</f>
        <v>0</v>
      </c>
      <c r="E225" s="71">
        <f>SUM(E226:E230)</f>
        <v>0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x14ac:dyDescent="0.2">
      <c r="A226" s="69">
        <v>96</v>
      </c>
      <c r="B226" s="74">
        <v>6030</v>
      </c>
      <c r="C226" s="34" t="s">
        <v>256</v>
      </c>
      <c r="D226" s="33">
        <v>0</v>
      </c>
      <c r="E226" s="33">
        <v>0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x14ac:dyDescent="0.2">
      <c r="A227" s="69">
        <v>97</v>
      </c>
      <c r="B227" s="74">
        <v>6031</v>
      </c>
      <c r="C227" s="34" t="s">
        <v>257</v>
      </c>
      <c r="D227" s="33">
        <v>0</v>
      </c>
      <c r="E227" s="33">
        <v>0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x14ac:dyDescent="0.2">
      <c r="A228" s="69">
        <v>98</v>
      </c>
      <c r="B228" s="74">
        <v>6032</v>
      </c>
      <c r="C228" s="34" t="s">
        <v>258</v>
      </c>
      <c r="D228" s="33">
        <v>0</v>
      </c>
      <c r="E228" s="33">
        <v>0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x14ac:dyDescent="0.2">
      <c r="A229" s="69">
        <v>99</v>
      </c>
      <c r="B229" s="74">
        <v>6033</v>
      </c>
      <c r="C229" s="34" t="s">
        <v>259</v>
      </c>
      <c r="D229" s="33">
        <v>0</v>
      </c>
      <c r="E229" s="33">
        <v>0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x14ac:dyDescent="0.2">
      <c r="A230" s="69">
        <v>100</v>
      </c>
      <c r="B230" s="74">
        <v>6039</v>
      </c>
      <c r="C230" s="34" t="s">
        <v>260</v>
      </c>
      <c r="D230" s="33">
        <v>0</v>
      </c>
      <c r="E230" s="33">
        <v>0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s="7" customFormat="1" ht="17.25" customHeight="1" x14ac:dyDescent="0.2">
      <c r="A231" s="69">
        <v>101</v>
      </c>
      <c r="B231" s="26"/>
      <c r="C231" s="27" t="s">
        <v>261</v>
      </c>
      <c r="D231" s="71">
        <f>SUM(D232+D237+D242)</f>
        <v>28994670</v>
      </c>
      <c r="E231" s="71">
        <f>SUM(E232+E237+E242)</f>
        <v>28753143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s="7" customFormat="1" x14ac:dyDescent="0.2">
      <c r="A232" s="69">
        <v>102</v>
      </c>
      <c r="B232" s="26">
        <v>604</v>
      </c>
      <c r="C232" s="27" t="s">
        <v>262</v>
      </c>
      <c r="D232" s="71">
        <f>SUM(D233:D236)</f>
        <v>0</v>
      </c>
      <c r="E232" s="71">
        <f>SUM(E233:E236)</f>
        <v>0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x14ac:dyDescent="0.2">
      <c r="A233" s="69">
        <v>103</v>
      </c>
      <c r="B233" s="74">
        <v>6040</v>
      </c>
      <c r="C233" s="34" t="s">
        <v>263</v>
      </c>
      <c r="D233" s="33">
        <v>0</v>
      </c>
      <c r="E233" s="33">
        <v>0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x14ac:dyDescent="0.2">
      <c r="A234" s="69">
        <v>104</v>
      </c>
      <c r="B234" s="74">
        <v>6041</v>
      </c>
      <c r="C234" s="34" t="s">
        <v>264</v>
      </c>
      <c r="D234" s="33">
        <v>0</v>
      </c>
      <c r="E234" s="33">
        <v>0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x14ac:dyDescent="0.2">
      <c r="A235" s="69">
        <v>105</v>
      </c>
      <c r="B235" s="74">
        <v>6042</v>
      </c>
      <c r="C235" s="34" t="s">
        <v>265</v>
      </c>
      <c r="D235" s="33">
        <v>0</v>
      </c>
      <c r="E235" s="33">
        <v>0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x14ac:dyDescent="0.2">
      <c r="A236" s="69">
        <v>106</v>
      </c>
      <c r="B236" s="74">
        <v>6044</v>
      </c>
      <c r="C236" s="34" t="s">
        <v>266</v>
      </c>
      <c r="D236" s="33">
        <v>0</v>
      </c>
      <c r="E236" s="33">
        <v>0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s="7" customFormat="1" x14ac:dyDescent="0.2">
      <c r="A237" s="69">
        <v>107</v>
      </c>
      <c r="B237" s="26">
        <v>605</v>
      </c>
      <c r="C237" s="27" t="s">
        <v>267</v>
      </c>
      <c r="D237" s="71">
        <f>SUM(D238:D241)</f>
        <v>0</v>
      </c>
      <c r="E237" s="71">
        <f>SUM(E238:E241)</f>
        <v>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x14ac:dyDescent="0.2">
      <c r="A238" s="69">
        <v>108</v>
      </c>
      <c r="B238" s="74">
        <v>6051</v>
      </c>
      <c r="C238" s="34" t="s">
        <v>268</v>
      </c>
      <c r="D238" s="33">
        <v>0</v>
      </c>
      <c r="E238" s="33">
        <v>0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x14ac:dyDescent="0.2">
      <c r="A239" s="69">
        <v>109</v>
      </c>
      <c r="B239" s="74">
        <v>6052</v>
      </c>
      <c r="C239" s="34" t="s">
        <v>269</v>
      </c>
      <c r="D239" s="33">
        <v>0</v>
      </c>
      <c r="E239" s="33">
        <v>0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x14ac:dyDescent="0.2">
      <c r="A240" s="69">
        <v>110</v>
      </c>
      <c r="B240" s="74">
        <v>6053</v>
      </c>
      <c r="C240" s="34" t="s">
        <v>270</v>
      </c>
      <c r="D240" s="33">
        <v>0</v>
      </c>
      <c r="E240" s="33">
        <v>0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x14ac:dyDescent="0.2">
      <c r="A241" s="69">
        <v>111</v>
      </c>
      <c r="B241" s="74">
        <v>6059</v>
      </c>
      <c r="C241" s="34" t="s">
        <v>271</v>
      </c>
      <c r="D241" s="33">
        <v>0</v>
      </c>
      <c r="E241" s="33">
        <v>0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s="7" customFormat="1" x14ac:dyDescent="0.2">
      <c r="A242" s="69">
        <v>112</v>
      </c>
      <c r="B242" s="26">
        <v>606</v>
      </c>
      <c r="C242" s="27" t="s">
        <v>272</v>
      </c>
      <c r="D242" s="71">
        <f>SUM(D243:D244)</f>
        <v>28994670</v>
      </c>
      <c r="E242" s="71">
        <f>SUM(E243:E244)</f>
        <v>28753143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x14ac:dyDescent="0.2">
      <c r="A243" s="69">
        <v>113</v>
      </c>
      <c r="B243" s="74">
        <v>6060</v>
      </c>
      <c r="C243" s="34" t="s">
        <v>273</v>
      </c>
      <c r="D243" s="33">
        <v>0</v>
      </c>
      <c r="E243" s="33">
        <v>0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x14ac:dyDescent="0.2">
      <c r="A244" s="69">
        <v>114</v>
      </c>
      <c r="B244" s="74">
        <v>6061</v>
      </c>
      <c r="C244" s="34" t="s">
        <v>274</v>
      </c>
      <c r="D244" s="78">
        <v>28994670</v>
      </c>
      <c r="E244" s="79">
        <v>28753143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s="7" customFormat="1" ht="17.25" customHeight="1" x14ac:dyDescent="0.2">
      <c r="A245" s="69">
        <v>115</v>
      </c>
      <c r="B245" s="26"/>
      <c r="C245" s="27" t="s">
        <v>275</v>
      </c>
      <c r="D245" s="71">
        <f>SUM(D246+D251)</f>
        <v>0</v>
      </c>
      <c r="E245" s="71">
        <f>SUM(E246+E251)</f>
        <v>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x14ac:dyDescent="0.2">
      <c r="A246" s="69">
        <v>116</v>
      </c>
      <c r="B246" s="26">
        <v>65</v>
      </c>
      <c r="C246" s="27" t="s">
        <v>276</v>
      </c>
      <c r="D246" s="71">
        <f>SUM(D247:D250)</f>
        <v>0</v>
      </c>
      <c r="E246" s="71">
        <f>SUM(E247:E250)</f>
        <v>0</v>
      </c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x14ac:dyDescent="0.2">
      <c r="A247" s="69">
        <v>117</v>
      </c>
      <c r="B247" s="74">
        <v>650</v>
      </c>
      <c r="C247" s="34" t="s">
        <v>277</v>
      </c>
      <c r="D247" s="33">
        <v>0</v>
      </c>
      <c r="E247" s="33">
        <v>0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x14ac:dyDescent="0.2">
      <c r="A248" s="69">
        <v>118</v>
      </c>
      <c r="B248" s="74">
        <v>651</v>
      </c>
      <c r="C248" s="34" t="s">
        <v>278</v>
      </c>
      <c r="D248" s="33">
        <v>0</v>
      </c>
      <c r="E248" s="33">
        <v>0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x14ac:dyDescent="0.2">
      <c r="A249" s="69">
        <v>119</v>
      </c>
      <c r="B249" s="74">
        <v>652</v>
      </c>
      <c r="C249" s="34" t="s">
        <v>279</v>
      </c>
      <c r="D249" s="33">
        <v>0</v>
      </c>
      <c r="E249" s="33">
        <v>0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x14ac:dyDescent="0.2">
      <c r="A250" s="69">
        <v>120</v>
      </c>
      <c r="B250" s="74">
        <v>656</v>
      </c>
      <c r="C250" s="34" t="s">
        <v>280</v>
      </c>
      <c r="D250" s="33">
        <v>0</v>
      </c>
      <c r="E250" s="33">
        <v>0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x14ac:dyDescent="0.2">
      <c r="A251" s="69">
        <v>121</v>
      </c>
      <c r="B251" s="26">
        <v>66</v>
      </c>
      <c r="C251" s="27" t="s">
        <v>281</v>
      </c>
      <c r="D251" s="71">
        <f>SUM(D252:D254)</f>
        <v>0</v>
      </c>
      <c r="E251" s="71">
        <f>SUM(E252:E254)</f>
        <v>0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x14ac:dyDescent="0.2">
      <c r="A252" s="69">
        <v>122</v>
      </c>
      <c r="B252" s="74">
        <v>660</v>
      </c>
      <c r="C252" s="34" t="s">
        <v>282</v>
      </c>
      <c r="D252" s="33">
        <v>0</v>
      </c>
      <c r="E252" s="33">
        <v>0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x14ac:dyDescent="0.2">
      <c r="A253" s="69">
        <v>123</v>
      </c>
      <c r="B253" s="74">
        <v>661</v>
      </c>
      <c r="C253" s="34" t="s">
        <v>283</v>
      </c>
      <c r="D253" s="33">
        <v>0</v>
      </c>
      <c r="E253" s="33">
        <v>0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x14ac:dyDescent="0.2">
      <c r="A254" s="69">
        <v>124</v>
      </c>
      <c r="B254" s="74">
        <v>662</v>
      </c>
      <c r="C254" s="34" t="s">
        <v>284</v>
      </c>
      <c r="D254" s="33">
        <v>0</v>
      </c>
      <c r="E254" s="33">
        <v>0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s="7" customFormat="1" ht="17.25" customHeight="1" x14ac:dyDescent="0.2">
      <c r="A255" s="69">
        <v>125</v>
      </c>
      <c r="B255" s="26"/>
      <c r="C255" s="27" t="s">
        <v>285</v>
      </c>
      <c r="D255" s="71">
        <f>SUM(D256:D259)</f>
        <v>0</v>
      </c>
      <c r="E255" s="71">
        <f>SUM(E256:E259)</f>
        <v>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x14ac:dyDescent="0.2">
      <c r="A256" s="69">
        <v>126</v>
      </c>
      <c r="B256" s="74">
        <v>681</v>
      </c>
      <c r="C256" s="34" t="s">
        <v>286</v>
      </c>
      <c r="D256" s="33">
        <v>0</v>
      </c>
      <c r="E256" s="33">
        <v>0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x14ac:dyDescent="0.2">
      <c r="A257" s="69">
        <v>127</v>
      </c>
      <c r="B257" s="74">
        <v>682</v>
      </c>
      <c r="C257" s="34" t="s">
        <v>287</v>
      </c>
      <c r="D257" s="33">
        <v>0</v>
      </c>
      <c r="E257" s="33">
        <v>0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x14ac:dyDescent="0.2">
      <c r="A258" s="69">
        <v>128</v>
      </c>
      <c r="B258" s="74">
        <v>683</v>
      </c>
      <c r="C258" s="34" t="s">
        <v>288</v>
      </c>
      <c r="D258" s="33">
        <v>0</v>
      </c>
      <c r="E258" s="33">
        <v>0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x14ac:dyDescent="0.2">
      <c r="A259" s="69">
        <v>129</v>
      </c>
      <c r="B259" s="74">
        <v>686</v>
      </c>
      <c r="C259" s="34" t="s">
        <v>289</v>
      </c>
      <c r="D259" s="33">
        <v>0</v>
      </c>
      <c r="E259" s="33">
        <v>0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" customHeight="1" x14ac:dyDescent="0.2">
      <c r="A260" s="69">
        <v>130</v>
      </c>
      <c r="B260" s="83" t="s">
        <v>290</v>
      </c>
      <c r="C260" s="73" t="s">
        <v>291</v>
      </c>
      <c r="D260" s="71">
        <v>-39924512.909999967</v>
      </c>
      <c r="E260" s="71">
        <v>-47199694.490000039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" customHeight="1" x14ac:dyDescent="0.2">
      <c r="A261" s="69">
        <v>131</v>
      </c>
      <c r="B261" s="72"/>
      <c r="C261" s="73" t="s">
        <v>292</v>
      </c>
      <c r="D261" s="71">
        <v>0</v>
      </c>
      <c r="E261" s="71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8.75" customHeight="1" x14ac:dyDescent="0.2">
      <c r="A262" s="85">
        <v>132</v>
      </c>
      <c r="B262" s="86" t="s">
        <v>293</v>
      </c>
      <c r="C262" s="18" t="s">
        <v>294</v>
      </c>
      <c r="D262" s="87">
        <f>SUM(D131-D204)</f>
        <v>-2.384185791015625E-7</v>
      </c>
      <c r="E262" s="87">
        <f>SUM(E131-E204)</f>
        <v>0.49000000953674316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s="7" customFormat="1" x14ac:dyDescent="0.2">
      <c r="A263" s="88"/>
      <c r="B263" s="24"/>
      <c r="C263" s="89" t="s">
        <v>295</v>
      </c>
      <c r="D263" s="90"/>
      <c r="E263" s="9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x14ac:dyDescent="0.2">
      <c r="A264" s="54"/>
      <c r="B264" s="54"/>
      <c r="C264" s="54"/>
      <c r="D264" s="13"/>
      <c r="E264" s="13"/>
      <c r="F264" s="12"/>
      <c r="G264" s="12"/>
      <c r="H264" s="12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x14ac:dyDescent="0.2">
      <c r="A265" s="49" t="s">
        <v>138</v>
      </c>
      <c r="B265" s="50"/>
      <c r="C265" s="27" t="s">
        <v>139</v>
      </c>
      <c r="D265" s="51" t="s">
        <v>140</v>
      </c>
      <c r="E265" s="51" t="s">
        <v>140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x14ac:dyDescent="0.2">
      <c r="A266" s="52" t="s">
        <v>141</v>
      </c>
      <c r="B266" s="53"/>
      <c r="C266" s="34" t="s">
        <v>296</v>
      </c>
      <c r="D266" s="51">
        <f>D131-D204-D262</f>
        <v>0</v>
      </c>
      <c r="E266" s="51">
        <f>E131-E204-E262</f>
        <v>0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x14ac:dyDescent="0.2">
      <c r="A267" s="52" t="s">
        <v>143</v>
      </c>
      <c r="B267" s="53"/>
      <c r="C267" s="34" t="s">
        <v>297</v>
      </c>
      <c r="D267" s="51">
        <f>D262-D107</f>
        <v>-2.384185791015625E-7</v>
      </c>
      <c r="E267" s="51">
        <f>E262-E107</f>
        <v>0.49000000953674316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x14ac:dyDescent="0.2">
      <c r="A268" s="91" t="s">
        <v>298</v>
      </c>
      <c r="B268" s="92"/>
      <c r="C268" s="93" t="s">
        <v>299</v>
      </c>
      <c r="D268" s="94">
        <f>D260-F18</f>
        <v>-39924512.909999967</v>
      </c>
      <c r="E268" s="95" t="s">
        <v>300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x14ac:dyDescent="0.2">
      <c r="A269" s="96"/>
      <c r="B269" s="97"/>
      <c r="C269" s="98" t="s">
        <v>301</v>
      </c>
      <c r="D269" s="99"/>
      <c r="E269" s="100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x14ac:dyDescent="0.2">
      <c r="A270" s="54"/>
      <c r="B270" s="54"/>
      <c r="C270" s="54"/>
      <c r="D270" s="13"/>
      <c r="E270" s="13"/>
      <c r="F270" s="12"/>
      <c r="G270" s="12"/>
      <c r="H270" s="12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x14ac:dyDescent="0.2">
      <c r="A271" s="9"/>
      <c r="B271" s="9"/>
      <c r="C271" s="9"/>
      <c r="D271" s="55"/>
      <c r="E271" s="55"/>
      <c r="F271" s="12"/>
      <c r="G271" s="12"/>
      <c r="H271" s="12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s="103" customFormat="1" ht="20.25" customHeight="1" x14ac:dyDescent="0.2">
      <c r="A272" s="1" t="s">
        <v>0</v>
      </c>
      <c r="B272" s="1"/>
      <c r="C272" s="56" t="str">
        <f>C1</f>
        <v>Garda e Republikës</v>
      </c>
      <c r="D272" s="101"/>
      <c r="E272" s="4" t="s">
        <v>302</v>
      </c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</row>
    <row r="273" spans="1:29" s="106" customFormat="1" ht="18" customHeight="1" x14ac:dyDescent="0.2">
      <c r="A273" s="101"/>
      <c r="B273" s="101"/>
      <c r="C273" s="104" t="s">
        <v>303</v>
      </c>
      <c r="D273" s="104"/>
      <c r="E273" s="101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</row>
    <row r="274" spans="1:29" s="106" customFormat="1" ht="15.75" customHeight="1" x14ac:dyDescent="0.2">
      <c r="A274" s="101"/>
      <c r="B274" s="101"/>
      <c r="C274" s="101" t="s">
        <v>304</v>
      </c>
      <c r="D274" s="101" t="s">
        <v>147</v>
      </c>
      <c r="E274" s="101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</row>
    <row r="275" spans="1:29" s="106" customFormat="1" x14ac:dyDescent="0.2">
      <c r="A275" s="101"/>
      <c r="B275" s="101"/>
      <c r="C275" s="101"/>
      <c r="D275" s="16" t="s">
        <v>149</v>
      </c>
      <c r="E275" s="16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</row>
    <row r="276" spans="1:29" s="106" customFormat="1" x14ac:dyDescent="0.2">
      <c r="A276" s="107"/>
      <c r="B276" s="107"/>
      <c r="C276" s="108"/>
      <c r="D276" s="107" t="s">
        <v>305</v>
      </c>
      <c r="E276" s="107" t="s">
        <v>305</v>
      </c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</row>
    <row r="277" spans="1:29" s="106" customFormat="1" x14ac:dyDescent="0.2">
      <c r="A277" s="109" t="s">
        <v>6</v>
      </c>
      <c r="B277" s="109" t="s">
        <v>306</v>
      </c>
      <c r="C277" s="110" t="s">
        <v>307</v>
      </c>
      <c r="D277" s="109" t="s">
        <v>308</v>
      </c>
      <c r="E277" s="109" t="s">
        <v>309</v>
      </c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</row>
    <row r="278" spans="1:29" s="106" customFormat="1" x14ac:dyDescent="0.2">
      <c r="A278" s="111" t="s">
        <v>8</v>
      </c>
      <c r="B278" s="111" t="s">
        <v>310</v>
      </c>
      <c r="C278" s="112"/>
      <c r="D278" s="111"/>
      <c r="E278" s="111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</row>
    <row r="279" spans="1:29" s="106" customFormat="1" x14ac:dyDescent="0.2">
      <c r="A279" s="111" t="s">
        <v>311</v>
      </c>
      <c r="B279" s="111" t="s">
        <v>312</v>
      </c>
      <c r="C279" s="111" t="s">
        <v>313</v>
      </c>
      <c r="D279" s="113" t="s">
        <v>314</v>
      </c>
      <c r="E279" s="113" t="s">
        <v>315</v>
      </c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</row>
    <row r="280" spans="1:29" s="103" customFormat="1" ht="18" customHeight="1" x14ac:dyDescent="0.2">
      <c r="A280" s="114">
        <v>1</v>
      </c>
      <c r="B280" s="114" t="s">
        <v>11</v>
      </c>
      <c r="C280" s="115" t="s">
        <v>316</v>
      </c>
      <c r="D280" s="71">
        <f>D281+D282+D290</f>
        <v>11448358</v>
      </c>
      <c r="E280" s="71">
        <f>E281+E282+E290</f>
        <v>24917889</v>
      </c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</row>
    <row r="281" spans="1:29" s="106" customFormat="1" x14ac:dyDescent="0.2">
      <c r="A281" s="114">
        <v>2</v>
      </c>
      <c r="B281" s="114">
        <v>1</v>
      </c>
      <c r="C281" s="116" t="s">
        <v>317</v>
      </c>
      <c r="D281" s="117">
        <v>1522000000</v>
      </c>
      <c r="E281" s="71">
        <v>1560769000</v>
      </c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</row>
    <row r="282" spans="1:29" s="106" customFormat="1" x14ac:dyDescent="0.2">
      <c r="A282" s="114">
        <v>3</v>
      </c>
      <c r="B282" s="114">
        <v>2</v>
      </c>
      <c r="C282" s="116" t="s">
        <v>318</v>
      </c>
      <c r="D282" s="118">
        <f>SUM(D283:D289)</f>
        <v>3135770</v>
      </c>
      <c r="E282" s="118">
        <f>SUM(E283:E289)</f>
        <v>1470360</v>
      </c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</row>
    <row r="283" spans="1:29" s="122" customFormat="1" x14ac:dyDescent="0.2">
      <c r="A283" s="114">
        <v>4</v>
      </c>
      <c r="B283" s="119"/>
      <c r="C283" s="120" t="s">
        <v>319</v>
      </c>
      <c r="D283" s="33">
        <v>0</v>
      </c>
      <c r="E283" s="33">
        <v>0</v>
      </c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</row>
    <row r="284" spans="1:29" s="122" customFormat="1" x14ac:dyDescent="0.2">
      <c r="A284" s="114">
        <v>5</v>
      </c>
      <c r="B284" s="119"/>
      <c r="C284" s="120" t="s">
        <v>320</v>
      </c>
      <c r="D284" s="33">
        <v>0</v>
      </c>
      <c r="E284" s="33">
        <v>0</v>
      </c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</row>
    <row r="285" spans="1:29" s="122" customFormat="1" x14ac:dyDescent="0.2">
      <c r="A285" s="114">
        <v>6</v>
      </c>
      <c r="B285" s="119"/>
      <c r="C285" s="120" t="s">
        <v>321</v>
      </c>
      <c r="D285" s="78">
        <v>3135770</v>
      </c>
      <c r="E285" s="78">
        <v>1470360</v>
      </c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</row>
    <row r="286" spans="1:29" s="122" customFormat="1" x14ac:dyDescent="0.2">
      <c r="A286" s="114">
        <v>7</v>
      </c>
      <c r="B286" s="119"/>
      <c r="C286" s="120" t="s">
        <v>322</v>
      </c>
      <c r="D286" s="33">
        <v>0</v>
      </c>
      <c r="E286" s="33">
        <v>0</v>
      </c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</row>
    <row r="287" spans="1:29" s="122" customFormat="1" x14ac:dyDescent="0.2">
      <c r="A287" s="114">
        <v>8</v>
      </c>
      <c r="B287" s="119"/>
      <c r="C287" s="120" t="s">
        <v>323</v>
      </c>
      <c r="D287" s="33">
        <v>0</v>
      </c>
      <c r="E287" s="33">
        <v>0</v>
      </c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</row>
    <row r="288" spans="1:29" s="122" customFormat="1" x14ac:dyDescent="0.2">
      <c r="A288" s="114">
        <v>9</v>
      </c>
      <c r="B288" s="119"/>
      <c r="C288" s="120" t="s">
        <v>324</v>
      </c>
      <c r="D288" s="33">
        <v>0</v>
      </c>
      <c r="E288" s="33">
        <v>0</v>
      </c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</row>
    <row r="289" spans="1:29" s="122" customFormat="1" x14ac:dyDescent="0.2">
      <c r="A289" s="114">
        <v>10</v>
      </c>
      <c r="B289" s="119"/>
      <c r="C289" s="120" t="s">
        <v>325</v>
      </c>
      <c r="D289" s="33">
        <v>0</v>
      </c>
      <c r="E289" s="33">
        <v>0</v>
      </c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</row>
    <row r="290" spans="1:29" s="106" customFormat="1" x14ac:dyDescent="0.2">
      <c r="A290" s="114">
        <v>11</v>
      </c>
      <c r="B290" s="114">
        <v>3</v>
      </c>
      <c r="C290" s="116" t="s">
        <v>326</v>
      </c>
      <c r="D290" s="118">
        <f>SUM(D291:D296)</f>
        <v>-1513687412</v>
      </c>
      <c r="E290" s="118">
        <f>SUM(E291:E296)</f>
        <v>-1537321471</v>
      </c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</row>
    <row r="291" spans="1:29" s="122" customFormat="1" x14ac:dyDescent="0.2">
      <c r="A291" s="114">
        <v>12</v>
      </c>
      <c r="B291" s="119"/>
      <c r="C291" s="120" t="s">
        <v>327</v>
      </c>
      <c r="D291" s="33">
        <v>0</v>
      </c>
      <c r="E291" s="33">
        <v>0</v>
      </c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</row>
    <row r="292" spans="1:29" s="122" customFormat="1" x14ac:dyDescent="0.2">
      <c r="A292" s="114">
        <v>13</v>
      </c>
      <c r="B292" s="119"/>
      <c r="C292" s="120" t="s">
        <v>328</v>
      </c>
      <c r="D292" s="78">
        <v>-1513687412</v>
      </c>
      <c r="E292" s="78">
        <v>-1537321471</v>
      </c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</row>
    <row r="293" spans="1:29" s="122" customFormat="1" x14ac:dyDescent="0.2">
      <c r="A293" s="114">
        <v>14</v>
      </c>
      <c r="B293" s="119"/>
      <c r="C293" s="120" t="s">
        <v>329</v>
      </c>
      <c r="D293" s="33">
        <v>0</v>
      </c>
      <c r="E293" s="33">
        <v>0</v>
      </c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</row>
    <row r="294" spans="1:29" s="122" customFormat="1" x14ac:dyDescent="0.2">
      <c r="A294" s="114">
        <v>15</v>
      </c>
      <c r="B294" s="119"/>
      <c r="C294" s="120" t="s">
        <v>330</v>
      </c>
      <c r="D294" s="33">
        <v>0</v>
      </c>
      <c r="E294" s="33">
        <v>0</v>
      </c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</row>
    <row r="295" spans="1:29" s="122" customFormat="1" x14ac:dyDescent="0.2">
      <c r="A295" s="114">
        <v>16</v>
      </c>
      <c r="B295" s="119"/>
      <c r="C295" s="120" t="s">
        <v>331</v>
      </c>
      <c r="D295" s="33">
        <v>0</v>
      </c>
      <c r="E295" s="33">
        <v>0</v>
      </c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</row>
    <row r="296" spans="1:29" s="122" customFormat="1" x14ac:dyDescent="0.2">
      <c r="A296" s="114">
        <v>17</v>
      </c>
      <c r="B296" s="119"/>
      <c r="C296" s="120" t="s">
        <v>332</v>
      </c>
      <c r="D296" s="33">
        <v>0</v>
      </c>
      <c r="E296" s="33">
        <v>0</v>
      </c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</row>
    <row r="297" spans="1:29" s="106" customFormat="1" ht="21" customHeight="1" x14ac:dyDescent="0.2">
      <c r="A297" s="114">
        <v>18</v>
      </c>
      <c r="B297" s="107" t="s">
        <v>333</v>
      </c>
      <c r="C297" s="115" t="s">
        <v>334</v>
      </c>
      <c r="D297" s="71">
        <f>SUM(D298:D306)</f>
        <v>195400</v>
      </c>
      <c r="E297" s="71">
        <f>SUM(E298:E306)</f>
        <v>637772</v>
      </c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</row>
    <row r="298" spans="1:29" s="106" customFormat="1" x14ac:dyDescent="0.2">
      <c r="A298" s="114">
        <v>19</v>
      </c>
      <c r="B298" s="119"/>
      <c r="C298" s="120" t="s">
        <v>335</v>
      </c>
      <c r="D298" s="78">
        <v>55000000</v>
      </c>
      <c r="E298" s="78">
        <v>12000000</v>
      </c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</row>
    <row r="299" spans="1:29" s="106" customFormat="1" x14ac:dyDescent="0.2">
      <c r="A299" s="114">
        <v>20</v>
      </c>
      <c r="B299" s="119"/>
      <c r="C299" s="120" t="s">
        <v>336</v>
      </c>
      <c r="D299" s="33">
        <v>0</v>
      </c>
      <c r="E299" s="33">
        <v>0</v>
      </c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</row>
    <row r="300" spans="1:29" s="106" customFormat="1" x14ac:dyDescent="0.2">
      <c r="A300" s="114">
        <v>21</v>
      </c>
      <c r="B300" s="119"/>
      <c r="C300" s="120" t="s">
        <v>337</v>
      </c>
      <c r="D300" s="33">
        <v>0</v>
      </c>
      <c r="E300" s="33">
        <v>0</v>
      </c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</row>
    <row r="301" spans="1:29" s="106" customFormat="1" x14ac:dyDescent="0.2">
      <c r="A301" s="114">
        <v>22</v>
      </c>
      <c r="B301" s="114"/>
      <c r="C301" s="120" t="s">
        <v>338</v>
      </c>
      <c r="D301" s="33">
        <v>0</v>
      </c>
      <c r="E301" s="33">
        <v>0</v>
      </c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</row>
    <row r="302" spans="1:29" s="106" customFormat="1" x14ac:dyDescent="0.2">
      <c r="A302" s="114">
        <v>23</v>
      </c>
      <c r="B302" s="114"/>
      <c r="C302" s="120" t="s">
        <v>339</v>
      </c>
      <c r="D302" s="33">
        <v>0</v>
      </c>
      <c r="E302" s="33">
        <v>0</v>
      </c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</row>
    <row r="303" spans="1:29" s="106" customFormat="1" x14ac:dyDescent="0.2">
      <c r="A303" s="114">
        <v>24</v>
      </c>
      <c r="B303" s="114"/>
      <c r="C303" s="120" t="s">
        <v>340</v>
      </c>
      <c r="D303" s="78">
        <v>-54804600</v>
      </c>
      <c r="E303" s="78">
        <v>-11362228</v>
      </c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</row>
    <row r="304" spans="1:29" s="106" customFormat="1" x14ac:dyDescent="0.2">
      <c r="A304" s="114">
        <v>25</v>
      </c>
      <c r="B304" s="123"/>
      <c r="C304" s="124" t="s">
        <v>341</v>
      </c>
      <c r="D304" s="33">
        <v>0</v>
      </c>
      <c r="E304" s="33">
        <v>0</v>
      </c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</row>
    <row r="305" spans="1:29" s="106" customFormat="1" x14ac:dyDescent="0.2">
      <c r="A305" s="114">
        <v>26</v>
      </c>
      <c r="B305" s="123"/>
      <c r="C305" s="124" t="s">
        <v>342</v>
      </c>
      <c r="D305" s="33">
        <v>0</v>
      </c>
      <c r="E305" s="33">
        <v>0</v>
      </c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</row>
    <row r="306" spans="1:29" s="106" customFormat="1" x14ac:dyDescent="0.2">
      <c r="A306" s="114">
        <v>27</v>
      </c>
      <c r="B306" s="123"/>
      <c r="C306" s="125" t="s">
        <v>343</v>
      </c>
      <c r="D306" s="33">
        <v>0</v>
      </c>
      <c r="E306" s="33">
        <v>0</v>
      </c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</row>
    <row r="307" spans="1:29" s="106" customFormat="1" ht="21" customHeight="1" x14ac:dyDescent="0.2">
      <c r="A307" s="114">
        <v>28</v>
      </c>
      <c r="B307" s="107" t="s">
        <v>344</v>
      </c>
      <c r="C307" s="115" t="s">
        <v>345</v>
      </c>
      <c r="D307" s="71">
        <f>SUM(D308:D310)</f>
        <v>-11643758</v>
      </c>
      <c r="E307" s="71">
        <f>SUM(E308:E310)</f>
        <v>-25555661</v>
      </c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</row>
    <row r="308" spans="1:29" s="106" customFormat="1" x14ac:dyDescent="0.2">
      <c r="A308" s="114">
        <v>29</v>
      </c>
      <c r="B308" s="123"/>
      <c r="C308" s="124" t="s">
        <v>346</v>
      </c>
      <c r="D308" s="78">
        <v>-2229777</v>
      </c>
      <c r="E308" s="78">
        <v>-1058421</v>
      </c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</row>
    <row r="309" spans="1:29" s="122" customFormat="1" x14ac:dyDescent="0.2">
      <c r="A309" s="114">
        <v>30</v>
      </c>
      <c r="B309" s="126"/>
      <c r="C309" s="124" t="s">
        <v>347</v>
      </c>
      <c r="D309" s="78">
        <v>-8507988</v>
      </c>
      <c r="E309" s="78">
        <v>-24085301</v>
      </c>
      <c r="F309" s="121"/>
      <c r="G309" s="127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</row>
    <row r="310" spans="1:29" s="106" customFormat="1" x14ac:dyDescent="0.2">
      <c r="A310" s="114">
        <v>31</v>
      </c>
      <c r="B310" s="123"/>
      <c r="C310" s="124" t="s">
        <v>348</v>
      </c>
      <c r="D310" s="78">
        <v>-905993</v>
      </c>
      <c r="E310" s="78">
        <v>-411939</v>
      </c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</row>
    <row r="311" spans="1:29" s="106" customFormat="1" ht="15.75" customHeight="1" x14ac:dyDescent="0.2">
      <c r="A311" s="114">
        <v>32</v>
      </c>
      <c r="B311" s="114" t="s">
        <v>349</v>
      </c>
      <c r="C311" s="116" t="s">
        <v>350</v>
      </c>
      <c r="D311" s="71">
        <f>SUM(D280+D297+D307)</f>
        <v>0</v>
      </c>
      <c r="E311" s="71">
        <v>0</v>
      </c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</row>
    <row r="312" spans="1:29" s="106" customFormat="1" ht="15" customHeight="1" x14ac:dyDescent="0.2">
      <c r="A312" s="114">
        <v>33</v>
      </c>
      <c r="B312" s="114" t="s">
        <v>351</v>
      </c>
      <c r="C312" s="116" t="s">
        <v>352</v>
      </c>
      <c r="D312" s="71">
        <v>0</v>
      </c>
      <c r="E312" s="71">
        <v>0</v>
      </c>
      <c r="F312" s="105"/>
      <c r="G312" s="105"/>
      <c r="H312" s="128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</row>
    <row r="313" spans="1:29" s="106" customFormat="1" ht="15.75" customHeight="1" x14ac:dyDescent="0.2">
      <c r="A313" s="114">
        <v>34</v>
      </c>
      <c r="B313" s="114" t="s">
        <v>353</v>
      </c>
      <c r="C313" s="116" t="s">
        <v>354</v>
      </c>
      <c r="D313" s="71">
        <v>0</v>
      </c>
      <c r="E313" s="71">
        <v>0</v>
      </c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</row>
    <row r="314" spans="1:29" s="106" customFormat="1" ht="15.75" customHeight="1" x14ac:dyDescent="0.2">
      <c r="A314" s="129"/>
      <c r="B314" s="130"/>
      <c r="C314" s="131"/>
      <c r="D314" s="132"/>
      <c r="E314" s="132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</row>
    <row r="315" spans="1:29" s="106" customFormat="1" ht="15.75" customHeight="1" x14ac:dyDescent="0.2">
      <c r="A315" s="49" t="s">
        <v>355</v>
      </c>
      <c r="B315" s="50"/>
      <c r="C315" s="27" t="s">
        <v>139</v>
      </c>
      <c r="D315" s="51" t="s">
        <v>140</v>
      </c>
      <c r="E315" s="51" t="s">
        <v>140</v>
      </c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</row>
    <row r="316" spans="1:29" s="106" customFormat="1" ht="15.75" customHeight="1" x14ac:dyDescent="0.2">
      <c r="A316" s="91" t="s">
        <v>356</v>
      </c>
      <c r="B316" s="92"/>
      <c r="C316" s="17" t="s">
        <v>357</v>
      </c>
      <c r="D316" s="94">
        <f>D313-D10</f>
        <v>0</v>
      </c>
      <c r="E316" s="94">
        <f>E313-E10</f>
        <v>0</v>
      </c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</row>
    <row r="317" spans="1:29" s="106" customFormat="1" ht="15.75" customHeight="1" x14ac:dyDescent="0.2">
      <c r="A317" s="96"/>
      <c r="B317" s="97"/>
      <c r="C317" s="22" t="s">
        <v>358</v>
      </c>
      <c r="D317" s="99"/>
      <c r="E317" s="99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</row>
    <row r="318" spans="1:29" x14ac:dyDescent="0.2">
      <c r="A318" s="54"/>
      <c r="B318" s="54"/>
      <c r="C318" s="54"/>
      <c r="D318" s="13"/>
      <c r="E318" s="13"/>
      <c r="F318" s="12"/>
      <c r="G318" s="12"/>
      <c r="H318" s="12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x14ac:dyDescent="0.2">
      <c r="A319" s="9"/>
      <c r="B319" s="9"/>
      <c r="C319" s="9"/>
      <c r="D319" s="55"/>
      <c r="E319" s="55"/>
      <c r="F319" s="133"/>
      <c r="G319" s="133"/>
      <c r="H319" s="133"/>
      <c r="I319" s="55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s="138" customFormat="1" ht="15.75" x14ac:dyDescent="0.2">
      <c r="A320" s="1" t="s">
        <v>0</v>
      </c>
      <c r="B320" s="1"/>
      <c r="C320" s="134" t="str">
        <f>C1</f>
        <v>Garda e Republikës</v>
      </c>
      <c r="D320" s="135"/>
      <c r="E320" s="135"/>
      <c r="F320" s="135"/>
      <c r="G320" s="135"/>
      <c r="H320" s="4" t="s">
        <v>359</v>
      </c>
      <c r="I320" s="136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  <c r="Z320" s="137"/>
      <c r="AA320" s="137"/>
      <c r="AB320" s="137"/>
      <c r="AC320" s="137"/>
    </row>
    <row r="321" spans="1:29" customFormat="1" ht="15.75" x14ac:dyDescent="0.2">
      <c r="A321" s="8"/>
      <c r="B321" s="139" t="s">
        <v>360</v>
      </c>
      <c r="C321" s="139"/>
      <c r="D321" s="139"/>
      <c r="E321" s="139"/>
      <c r="F321" s="135"/>
      <c r="G321" s="135"/>
      <c r="H321" s="135"/>
      <c r="I321" s="136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</row>
    <row r="322" spans="1:29" customFormat="1" ht="15.75" x14ac:dyDescent="0.2">
      <c r="A322" s="8"/>
      <c r="B322" s="135"/>
      <c r="C322" s="135"/>
      <c r="D322" s="135" t="s">
        <v>147</v>
      </c>
      <c r="E322" s="135"/>
      <c r="F322" s="135"/>
      <c r="G322" s="135"/>
      <c r="H322" s="141" t="s">
        <v>149</v>
      </c>
      <c r="I322" s="136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</row>
    <row r="323" spans="1:29" customFormat="1" ht="15.75" x14ac:dyDescent="0.2">
      <c r="A323" s="8"/>
      <c r="B323" s="135"/>
      <c r="C323" s="135"/>
      <c r="D323" s="135"/>
      <c r="E323" s="135"/>
      <c r="F323" s="135"/>
      <c r="G323" s="135"/>
      <c r="H323" s="135"/>
      <c r="I323" s="136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</row>
    <row r="324" spans="1:29" customFormat="1" ht="17.100000000000001" customHeight="1" x14ac:dyDescent="0.2">
      <c r="A324" s="63"/>
      <c r="B324" s="19"/>
      <c r="C324" s="142"/>
      <c r="D324" s="143" t="s">
        <v>361</v>
      </c>
      <c r="E324" s="144"/>
      <c r="F324" s="144" t="s">
        <v>362</v>
      </c>
      <c r="G324" s="143" t="s">
        <v>363</v>
      </c>
      <c r="H324" s="143" t="s">
        <v>363</v>
      </c>
      <c r="I324" s="145" t="s">
        <v>364</v>
      </c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</row>
    <row r="325" spans="1:29" customFormat="1" ht="17.100000000000001" customHeight="1" x14ac:dyDescent="0.2">
      <c r="A325" s="65" t="s">
        <v>6</v>
      </c>
      <c r="B325" s="21" t="s">
        <v>365</v>
      </c>
      <c r="C325" s="65" t="s">
        <v>10</v>
      </c>
      <c r="D325" s="145" t="s">
        <v>366</v>
      </c>
      <c r="E325" s="145" t="s">
        <v>367</v>
      </c>
      <c r="F325" s="145" t="s">
        <v>368</v>
      </c>
      <c r="G325" s="145" t="s">
        <v>369</v>
      </c>
      <c r="H325" s="145" t="s">
        <v>370</v>
      </c>
      <c r="I325" s="145" t="s">
        <v>371</v>
      </c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</row>
    <row r="326" spans="1:29" customFormat="1" ht="17.100000000000001" customHeight="1" x14ac:dyDescent="0.2">
      <c r="A326" s="67" t="s">
        <v>8</v>
      </c>
      <c r="B326" s="24"/>
      <c r="C326" s="67"/>
      <c r="D326" s="146" t="s">
        <v>372</v>
      </c>
      <c r="E326" s="146"/>
      <c r="F326" s="146" t="s">
        <v>373</v>
      </c>
      <c r="G326" s="146" t="s">
        <v>374</v>
      </c>
      <c r="H326" s="146" t="s">
        <v>374</v>
      </c>
      <c r="I326" s="146" t="s">
        <v>375</v>
      </c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</row>
    <row r="327" spans="1:29" customFormat="1" ht="17.100000000000001" customHeight="1" x14ac:dyDescent="0.2">
      <c r="A327" s="67" t="s">
        <v>157</v>
      </c>
      <c r="B327" s="24" t="s">
        <v>158</v>
      </c>
      <c r="C327" s="67" t="s">
        <v>159</v>
      </c>
      <c r="D327" s="146">
        <v>1</v>
      </c>
      <c r="E327" s="146">
        <v>2</v>
      </c>
      <c r="F327" s="146">
        <v>3</v>
      </c>
      <c r="G327" s="146">
        <v>4</v>
      </c>
      <c r="H327" s="146">
        <v>5</v>
      </c>
      <c r="I327" s="146">
        <v>6</v>
      </c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</row>
    <row r="328" spans="1:29" customFormat="1" ht="17.100000000000001" customHeight="1" x14ac:dyDescent="0.2">
      <c r="A328" s="147">
        <v>1</v>
      </c>
      <c r="B328" s="147">
        <v>101</v>
      </c>
      <c r="C328" s="148" t="s">
        <v>376</v>
      </c>
      <c r="D328" s="149">
        <f>E104</f>
        <v>2335043791</v>
      </c>
      <c r="E328" s="150"/>
      <c r="F328" s="149">
        <v>89849591.104624748</v>
      </c>
      <c r="G328" s="150">
        <v>0</v>
      </c>
      <c r="H328" s="150">
        <v>0</v>
      </c>
      <c r="I328" s="149">
        <f>SUM(D328:H328)</f>
        <v>2424893382.1046247</v>
      </c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</row>
    <row r="329" spans="1:29" s="138" customFormat="1" ht="17.100000000000001" customHeight="1" x14ac:dyDescent="0.2">
      <c r="A329" s="147">
        <v>2</v>
      </c>
      <c r="B329" s="147"/>
      <c r="C329" s="148" t="s">
        <v>377</v>
      </c>
      <c r="D329" s="149">
        <f t="shared" ref="D329:I329" si="1">D330+D343</f>
        <v>0</v>
      </c>
      <c r="E329" s="149">
        <f t="shared" si="1"/>
        <v>0</v>
      </c>
      <c r="F329" s="149">
        <f t="shared" si="1"/>
        <v>-363765529</v>
      </c>
      <c r="G329" s="149">
        <f t="shared" si="1"/>
        <v>0</v>
      </c>
      <c r="H329" s="149">
        <f t="shared" si="1"/>
        <v>0</v>
      </c>
      <c r="I329" s="149">
        <f t="shared" si="1"/>
        <v>-363765529</v>
      </c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  <c r="Z329" s="137"/>
      <c r="AA329" s="137"/>
      <c r="AB329" s="137"/>
      <c r="AC329" s="137"/>
    </row>
    <row r="330" spans="1:29" s="138" customFormat="1" ht="17.100000000000001" customHeight="1" x14ac:dyDescent="0.2">
      <c r="A330" s="147">
        <v>3</v>
      </c>
      <c r="B330" s="147"/>
      <c r="C330" s="148" t="s">
        <v>378</v>
      </c>
      <c r="D330" s="149">
        <f t="shared" ref="D330:I330" si="2">SUM(D331:D342)</f>
        <v>0</v>
      </c>
      <c r="E330" s="149">
        <f t="shared" si="2"/>
        <v>0</v>
      </c>
      <c r="F330" s="149">
        <f t="shared" si="2"/>
        <v>-363765529</v>
      </c>
      <c r="G330" s="149">
        <f t="shared" si="2"/>
        <v>0</v>
      </c>
      <c r="H330" s="149">
        <f t="shared" si="2"/>
        <v>0</v>
      </c>
      <c r="I330" s="149">
        <f t="shared" si="2"/>
        <v>-363765529</v>
      </c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</row>
    <row r="331" spans="1:29" customFormat="1" ht="17.100000000000001" customHeight="1" x14ac:dyDescent="0.2">
      <c r="A331" s="147">
        <v>4</v>
      </c>
      <c r="B331" s="151" t="s">
        <v>379</v>
      </c>
      <c r="C331" s="152" t="s">
        <v>380</v>
      </c>
      <c r="D331" s="153">
        <v>0</v>
      </c>
      <c r="E331" s="154">
        <v>0</v>
      </c>
      <c r="F331" s="153">
        <v>54804600</v>
      </c>
      <c r="G331" s="154">
        <v>0</v>
      </c>
      <c r="H331" s="154">
        <v>0</v>
      </c>
      <c r="I331" s="155">
        <f t="shared" ref="I331:I345" si="3">SUM(D331:H331)</f>
        <v>54804600</v>
      </c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</row>
    <row r="332" spans="1:29" customFormat="1" ht="17.100000000000001" customHeight="1" x14ac:dyDescent="0.2">
      <c r="A332" s="147">
        <v>5</v>
      </c>
      <c r="B332" s="156" t="s">
        <v>381</v>
      </c>
      <c r="C332" s="152" t="s">
        <v>382</v>
      </c>
      <c r="D332" s="153">
        <v>0</v>
      </c>
      <c r="E332" s="154">
        <v>0</v>
      </c>
      <c r="F332" s="153">
        <v>-48031622.185555071</v>
      </c>
      <c r="G332" s="154">
        <v>0</v>
      </c>
      <c r="H332" s="154">
        <v>0</v>
      </c>
      <c r="I332" s="155">
        <f t="shared" si="3"/>
        <v>-48031622.185555071</v>
      </c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</row>
    <row r="333" spans="1:29" customFormat="1" ht="17.100000000000001" customHeight="1" x14ac:dyDescent="0.2">
      <c r="A333" s="147">
        <v>6</v>
      </c>
      <c r="B333" s="156" t="s">
        <v>383</v>
      </c>
      <c r="C333" s="152" t="s">
        <v>384</v>
      </c>
      <c r="D333" s="153">
        <v>0</v>
      </c>
      <c r="E333" s="153">
        <v>0</v>
      </c>
      <c r="F333" s="153">
        <v>0</v>
      </c>
      <c r="G333" s="153">
        <v>0</v>
      </c>
      <c r="H333" s="153">
        <v>0</v>
      </c>
      <c r="I333" s="155">
        <f t="shared" si="3"/>
        <v>0</v>
      </c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</row>
    <row r="334" spans="1:29" customFormat="1" ht="17.100000000000001" customHeight="1" x14ac:dyDescent="0.2">
      <c r="A334" s="147">
        <v>7</v>
      </c>
      <c r="B334" s="156">
        <v>12</v>
      </c>
      <c r="C334" s="152" t="s">
        <v>385</v>
      </c>
      <c r="D334" s="153">
        <v>0</v>
      </c>
      <c r="E334" s="153">
        <v>0</v>
      </c>
      <c r="F334" s="153">
        <v>0</v>
      </c>
      <c r="G334" s="153">
        <v>0</v>
      </c>
      <c r="H334" s="153">
        <v>0</v>
      </c>
      <c r="I334" s="155">
        <f t="shared" si="3"/>
        <v>0</v>
      </c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</row>
    <row r="335" spans="1:29" customFormat="1" ht="17.100000000000001" customHeight="1" x14ac:dyDescent="0.2">
      <c r="A335" s="147">
        <v>8</v>
      </c>
      <c r="B335" s="156">
        <v>85</v>
      </c>
      <c r="C335" s="152" t="s">
        <v>386</v>
      </c>
      <c r="D335" s="153">
        <v>0</v>
      </c>
      <c r="E335" s="153">
        <v>0</v>
      </c>
      <c r="F335" s="153">
        <v>0</v>
      </c>
      <c r="G335" s="153">
        <v>0</v>
      </c>
      <c r="H335" s="153">
        <v>0</v>
      </c>
      <c r="I335" s="155">
        <f t="shared" si="3"/>
        <v>0</v>
      </c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</row>
    <row r="336" spans="1:29" customFormat="1" ht="18.75" customHeight="1" x14ac:dyDescent="0.2">
      <c r="A336" s="147">
        <v>9</v>
      </c>
      <c r="B336" s="157">
        <v>111</v>
      </c>
      <c r="C336" s="152" t="s">
        <v>387</v>
      </c>
      <c r="D336" s="153">
        <v>0</v>
      </c>
      <c r="E336" s="153">
        <v>0</v>
      </c>
      <c r="F336" s="153">
        <v>0</v>
      </c>
      <c r="G336" s="153">
        <v>0</v>
      </c>
      <c r="H336" s="153">
        <v>0</v>
      </c>
      <c r="I336" s="155">
        <f t="shared" si="3"/>
        <v>0</v>
      </c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</row>
    <row r="337" spans="1:29" customFormat="1" ht="19.5" customHeight="1" x14ac:dyDescent="0.2">
      <c r="A337" s="147">
        <v>10</v>
      </c>
      <c r="B337" s="151">
        <v>115</v>
      </c>
      <c r="C337" s="152" t="s">
        <v>388</v>
      </c>
      <c r="D337" s="153">
        <v>0</v>
      </c>
      <c r="E337" s="153">
        <v>0</v>
      </c>
      <c r="F337" s="153">
        <v>0</v>
      </c>
      <c r="G337" s="153">
        <v>0</v>
      </c>
      <c r="H337" s="153">
        <v>0</v>
      </c>
      <c r="I337" s="155">
        <f t="shared" si="3"/>
        <v>0</v>
      </c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</row>
    <row r="338" spans="1:29" customFormat="1" ht="17.100000000000001" customHeight="1" x14ac:dyDescent="0.2">
      <c r="A338" s="147">
        <v>11</v>
      </c>
      <c r="B338" s="158">
        <v>15</v>
      </c>
      <c r="C338" s="152" t="s">
        <v>389</v>
      </c>
      <c r="D338" s="153">
        <v>0</v>
      </c>
      <c r="E338" s="153">
        <v>0</v>
      </c>
      <c r="F338" s="153">
        <v>0</v>
      </c>
      <c r="G338" s="153">
        <v>0</v>
      </c>
      <c r="H338" s="153">
        <v>0</v>
      </c>
      <c r="I338" s="155">
        <f t="shared" si="3"/>
        <v>0</v>
      </c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</row>
    <row r="339" spans="1:29" customFormat="1" ht="17.100000000000001" customHeight="1" x14ac:dyDescent="0.2">
      <c r="A339" s="147">
        <v>13</v>
      </c>
      <c r="B339" s="158">
        <v>1013</v>
      </c>
      <c r="C339" s="152" t="s">
        <v>390</v>
      </c>
      <c r="D339" s="153">
        <v>0</v>
      </c>
      <c r="E339" s="155">
        <v>0</v>
      </c>
      <c r="F339" s="155">
        <v>-13824181.0544449</v>
      </c>
      <c r="G339" s="155">
        <v>0</v>
      </c>
      <c r="H339" s="155">
        <v>0</v>
      </c>
      <c r="I339" s="155">
        <f t="shared" si="3"/>
        <v>-13824181.0544449</v>
      </c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</row>
    <row r="340" spans="1:29" customFormat="1" ht="17.100000000000001" customHeight="1" x14ac:dyDescent="0.2">
      <c r="A340" s="147">
        <v>14</v>
      </c>
      <c r="B340" s="158">
        <v>1015</v>
      </c>
      <c r="C340" s="152" t="s">
        <v>391</v>
      </c>
      <c r="D340" s="153">
        <v>0</v>
      </c>
      <c r="E340" s="155">
        <v>0</v>
      </c>
      <c r="F340" s="155">
        <v>-49410405.759999998</v>
      </c>
      <c r="G340" s="155"/>
      <c r="H340" s="155">
        <v>0</v>
      </c>
      <c r="I340" s="155">
        <f t="shared" si="3"/>
        <v>-49410405.759999998</v>
      </c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</row>
    <row r="341" spans="1:29" customFormat="1" ht="17.100000000000001" customHeight="1" x14ac:dyDescent="0.2">
      <c r="A341" s="147">
        <v>15</v>
      </c>
      <c r="B341" s="157" t="s">
        <v>132</v>
      </c>
      <c r="C341" s="152" t="s">
        <v>392</v>
      </c>
      <c r="D341" s="153">
        <v>0</v>
      </c>
      <c r="E341" s="155">
        <v>0</v>
      </c>
      <c r="F341" s="155">
        <v>0</v>
      </c>
      <c r="G341" s="155">
        <v>0</v>
      </c>
      <c r="H341" s="155">
        <v>0</v>
      </c>
      <c r="I341" s="155">
        <f t="shared" si="3"/>
        <v>0</v>
      </c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</row>
    <row r="342" spans="1:29" customFormat="1" ht="17.100000000000001" customHeight="1" x14ac:dyDescent="0.2">
      <c r="A342" s="147">
        <v>16</v>
      </c>
      <c r="B342" s="158">
        <v>109</v>
      </c>
      <c r="C342" s="152" t="s">
        <v>393</v>
      </c>
      <c r="D342" s="153">
        <v>0</v>
      </c>
      <c r="E342" s="155">
        <v>0</v>
      </c>
      <c r="F342" s="155">
        <v>-307303920</v>
      </c>
      <c r="G342" s="155">
        <v>0</v>
      </c>
      <c r="H342" s="155">
        <v>0</v>
      </c>
      <c r="I342" s="155">
        <f t="shared" si="3"/>
        <v>-307303920</v>
      </c>
      <c r="J342" s="140"/>
      <c r="K342" s="159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</row>
    <row r="343" spans="1:29" customFormat="1" ht="17.100000000000001" customHeight="1" x14ac:dyDescent="0.2">
      <c r="A343" s="147">
        <v>17</v>
      </c>
      <c r="B343" s="147"/>
      <c r="C343" s="148" t="s">
        <v>394</v>
      </c>
      <c r="D343" s="150">
        <f t="shared" ref="D343:I343" si="4">SUM(D344:D345)</f>
        <v>0</v>
      </c>
      <c r="E343" s="150">
        <f t="shared" si="4"/>
        <v>0</v>
      </c>
      <c r="F343" s="150">
        <f t="shared" si="4"/>
        <v>0</v>
      </c>
      <c r="G343" s="150">
        <f t="shared" si="4"/>
        <v>0</v>
      </c>
      <c r="H343" s="150">
        <f t="shared" si="4"/>
        <v>0</v>
      </c>
      <c r="I343" s="150">
        <f t="shared" si="4"/>
        <v>0</v>
      </c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</row>
    <row r="344" spans="1:29" customFormat="1" ht="17.100000000000001" customHeight="1" x14ac:dyDescent="0.2">
      <c r="A344" s="147">
        <v>18</v>
      </c>
      <c r="B344" s="151" t="s">
        <v>395</v>
      </c>
      <c r="C344" s="152" t="s">
        <v>396</v>
      </c>
      <c r="D344" s="153">
        <v>0</v>
      </c>
      <c r="E344" s="154">
        <v>0</v>
      </c>
      <c r="F344" s="154">
        <v>0</v>
      </c>
      <c r="G344" s="154">
        <v>0</v>
      </c>
      <c r="H344" s="154">
        <v>0</v>
      </c>
      <c r="I344" s="155">
        <f t="shared" si="3"/>
        <v>0</v>
      </c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</row>
    <row r="345" spans="1:29" customFormat="1" ht="17.100000000000001" customHeight="1" x14ac:dyDescent="0.2">
      <c r="A345" s="147">
        <v>19</v>
      </c>
      <c r="B345" s="158" t="s">
        <v>397</v>
      </c>
      <c r="C345" s="152" t="s">
        <v>382</v>
      </c>
      <c r="D345" s="153">
        <v>0</v>
      </c>
      <c r="E345" s="154">
        <v>0</v>
      </c>
      <c r="F345" s="154">
        <v>0</v>
      </c>
      <c r="G345" s="154">
        <v>0</v>
      </c>
      <c r="H345" s="154">
        <v>0</v>
      </c>
      <c r="I345" s="155">
        <f t="shared" si="3"/>
        <v>0</v>
      </c>
      <c r="J345" s="159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</row>
    <row r="346" spans="1:29" customFormat="1" ht="24" customHeight="1" x14ac:dyDescent="0.2">
      <c r="A346" s="147">
        <v>20</v>
      </c>
      <c r="B346" s="160"/>
      <c r="C346" s="147" t="s">
        <v>398</v>
      </c>
      <c r="D346" s="149">
        <f t="shared" ref="D346:I346" si="5">D328+D329</f>
        <v>2335043791</v>
      </c>
      <c r="E346" s="149">
        <f t="shared" si="5"/>
        <v>0</v>
      </c>
      <c r="F346" s="149">
        <f t="shared" si="5"/>
        <v>-273915937.89537525</v>
      </c>
      <c r="G346" s="149">
        <f t="shared" si="5"/>
        <v>0</v>
      </c>
      <c r="H346" s="149">
        <f t="shared" si="5"/>
        <v>0</v>
      </c>
      <c r="I346" s="149">
        <f t="shared" si="5"/>
        <v>2061127853.1046247</v>
      </c>
      <c r="J346" s="159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</row>
    <row r="347" spans="1:29" customFormat="1" ht="17.100000000000001" customHeight="1" x14ac:dyDescent="0.2">
      <c r="A347" s="161"/>
      <c r="B347" s="140"/>
      <c r="C347" s="140"/>
      <c r="D347" s="162"/>
      <c r="E347" s="162"/>
      <c r="F347" s="163"/>
      <c r="G347" s="163"/>
      <c r="H347" s="163"/>
      <c r="I347" s="163"/>
      <c r="J347" s="159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</row>
    <row r="348" spans="1:29" customFormat="1" x14ac:dyDescent="0.2">
      <c r="A348" s="164" t="s">
        <v>399</v>
      </c>
      <c r="B348" s="165"/>
      <c r="C348" s="27" t="s">
        <v>139</v>
      </c>
      <c r="D348" s="166" t="s">
        <v>140</v>
      </c>
      <c r="E348" s="167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</row>
    <row r="349" spans="1:29" x14ac:dyDescent="0.2">
      <c r="A349" s="168"/>
      <c r="B349" s="169"/>
      <c r="C349" s="17" t="s">
        <v>400</v>
      </c>
      <c r="D349" s="147" t="s">
        <v>401</v>
      </c>
      <c r="E349" s="147" t="s">
        <v>402</v>
      </c>
      <c r="F349" s="170"/>
      <c r="G349" s="171"/>
      <c r="H349" s="171"/>
      <c r="I349" s="171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x14ac:dyDescent="0.2">
      <c r="A350" s="172"/>
      <c r="B350" s="173"/>
      <c r="C350" s="22" t="s">
        <v>403</v>
      </c>
      <c r="D350" s="174">
        <f>D346-E104</f>
        <v>0</v>
      </c>
      <c r="E350" s="174">
        <f>I346-D104</f>
        <v>0</v>
      </c>
      <c r="F350" s="170"/>
      <c r="G350" s="171"/>
      <c r="H350" s="171"/>
      <c r="I350" s="171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x14ac:dyDescent="0.2">
      <c r="A351" s="54"/>
      <c r="B351" s="54"/>
      <c r="C351" s="54"/>
      <c r="D351" s="13"/>
      <c r="E351" s="13"/>
      <c r="F351" s="12"/>
      <c r="G351" s="12"/>
      <c r="H351" s="12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x14ac:dyDescent="0.2">
      <c r="A352" s="9"/>
      <c r="B352" s="9"/>
      <c r="C352" s="9"/>
      <c r="D352" s="133"/>
      <c r="E352" s="55"/>
      <c r="F352" s="133"/>
      <c r="G352" s="133"/>
      <c r="H352" s="12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39" ht="15.75" x14ac:dyDescent="0.2">
      <c r="A353" s="9"/>
      <c r="B353" s="9"/>
      <c r="C353" s="175" t="str">
        <f>C1</f>
        <v>Garda e Republikës</v>
      </c>
      <c r="D353" s="55"/>
      <c r="E353" s="55"/>
      <c r="F353" s="133"/>
      <c r="G353" s="133"/>
      <c r="H353" s="12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39" s="138" customFormat="1" ht="15.75" x14ac:dyDescent="0.2">
      <c r="A354" s="1" t="s">
        <v>0</v>
      </c>
      <c r="B354" s="1"/>
      <c r="C354" s="176"/>
      <c r="D354" s="177" t="s">
        <v>404</v>
      </c>
      <c r="E354" s="178"/>
      <c r="F354" s="4" t="s">
        <v>405</v>
      </c>
      <c r="G354" s="135"/>
      <c r="H354" s="135"/>
      <c r="I354" s="179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  <c r="AA354" s="137"/>
      <c r="AB354" s="137"/>
      <c r="AC354" s="137"/>
    </row>
    <row r="355" spans="1:39" ht="13.15" customHeight="1" x14ac:dyDescent="0.2">
      <c r="A355" s="180" t="s">
        <v>406</v>
      </c>
      <c r="B355" s="180"/>
      <c r="C355" s="180"/>
      <c r="D355" s="10" t="s">
        <v>407</v>
      </c>
      <c r="E355" s="181"/>
      <c r="F355" s="181"/>
      <c r="G355" s="181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39" x14ac:dyDescent="0.2">
      <c r="A356" s="181"/>
      <c r="B356" s="181"/>
      <c r="C356" s="181"/>
      <c r="D356" s="55"/>
      <c r="E356" s="181"/>
      <c r="F356" s="182" t="s">
        <v>408</v>
      </c>
      <c r="G356" s="55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39" ht="15.75" x14ac:dyDescent="0.2">
      <c r="A357" s="183" t="s">
        <v>6</v>
      </c>
      <c r="B357" s="183" t="s">
        <v>306</v>
      </c>
      <c r="C357" s="183" t="s">
        <v>409</v>
      </c>
      <c r="D357" s="183" t="s">
        <v>410</v>
      </c>
      <c r="E357" s="184" t="s">
        <v>411</v>
      </c>
      <c r="F357" s="185"/>
      <c r="G357" s="183" t="s">
        <v>410</v>
      </c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39" ht="15.75" x14ac:dyDescent="0.2">
      <c r="A358" s="186" t="s">
        <v>412</v>
      </c>
      <c r="B358" s="186" t="s">
        <v>413</v>
      </c>
      <c r="C358" s="186"/>
      <c r="D358" s="186" t="s">
        <v>414</v>
      </c>
      <c r="E358" s="183" t="s">
        <v>415</v>
      </c>
      <c r="F358" s="183" t="s">
        <v>416</v>
      </c>
      <c r="G358" s="186" t="s">
        <v>417</v>
      </c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39" ht="15.75" x14ac:dyDescent="0.2">
      <c r="A359" s="187"/>
      <c r="B359" s="186" t="s">
        <v>418</v>
      </c>
      <c r="C359" s="187"/>
      <c r="D359" s="187" t="s">
        <v>419</v>
      </c>
      <c r="E359" s="187"/>
      <c r="F359" s="187"/>
      <c r="G359" s="187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39" x14ac:dyDescent="0.2">
      <c r="A360" s="188" t="s">
        <v>157</v>
      </c>
      <c r="B360" s="188" t="s">
        <v>158</v>
      </c>
      <c r="C360" s="189" t="s">
        <v>159</v>
      </c>
      <c r="D360" s="188" t="s">
        <v>420</v>
      </c>
      <c r="E360" s="188" t="s">
        <v>421</v>
      </c>
      <c r="F360" s="188" t="s">
        <v>422</v>
      </c>
      <c r="G360" s="188" t="s">
        <v>423</v>
      </c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39" s="196" customFormat="1" ht="21" customHeight="1" x14ac:dyDescent="0.2">
      <c r="A361" s="190">
        <v>1</v>
      </c>
      <c r="B361" s="191" t="s">
        <v>424</v>
      </c>
      <c r="C361" s="192" t="s">
        <v>425</v>
      </c>
      <c r="D361" s="193">
        <f>SUM(D362:D364)</f>
        <v>0</v>
      </c>
      <c r="E361" s="193">
        <f>SUM(E362:E364)</f>
        <v>136479440.16</v>
      </c>
      <c r="F361" s="193">
        <f>SUM(F362:F364)</f>
        <v>136479440.16</v>
      </c>
      <c r="G361" s="193">
        <f>SUM(G362:G364)</f>
        <v>0</v>
      </c>
      <c r="H361" s="194"/>
      <c r="I361" s="194"/>
      <c r="J361" s="194"/>
      <c r="K361" s="194"/>
      <c r="L361" s="194"/>
      <c r="M361" s="194"/>
      <c r="N361" s="194"/>
      <c r="O361" s="194"/>
      <c r="P361" s="194"/>
      <c r="Q361" s="194"/>
      <c r="R361" s="194"/>
      <c r="S361" s="194"/>
      <c r="T361" s="194"/>
      <c r="U361" s="194"/>
      <c r="V361" s="194"/>
      <c r="W361" s="194"/>
      <c r="X361" s="194"/>
      <c r="Y361" s="194"/>
      <c r="Z361" s="194"/>
      <c r="AA361" s="194"/>
      <c r="AB361" s="194"/>
      <c r="AC361" s="194"/>
      <c r="AD361" s="195"/>
      <c r="AE361" s="195"/>
      <c r="AF361" s="195"/>
      <c r="AG361" s="195"/>
      <c r="AH361" s="195"/>
      <c r="AI361" s="195"/>
      <c r="AJ361" s="195"/>
      <c r="AK361" s="195"/>
      <c r="AL361" s="195"/>
      <c r="AM361" s="195"/>
    </row>
    <row r="362" spans="1:39" s="196" customFormat="1" ht="18" customHeight="1" x14ac:dyDescent="0.2">
      <c r="A362" s="197">
        <v>2</v>
      </c>
      <c r="B362" s="69">
        <v>230</v>
      </c>
      <c r="C362" s="70" t="s">
        <v>426</v>
      </c>
      <c r="D362" s="193">
        <v>0</v>
      </c>
      <c r="E362" s="193">
        <v>0</v>
      </c>
      <c r="F362" s="193">
        <v>0</v>
      </c>
      <c r="G362" s="193">
        <f>D362+E362-F362</f>
        <v>0</v>
      </c>
      <c r="H362" s="194"/>
      <c r="I362" s="194"/>
      <c r="J362" s="194"/>
      <c r="K362" s="194"/>
      <c r="L362" s="194"/>
      <c r="M362" s="194"/>
      <c r="N362" s="194"/>
      <c r="O362" s="194"/>
      <c r="P362" s="194"/>
      <c r="Q362" s="194"/>
      <c r="R362" s="194"/>
      <c r="S362" s="194"/>
      <c r="T362" s="194"/>
      <c r="U362" s="194"/>
      <c r="V362" s="194"/>
      <c r="W362" s="194"/>
      <c r="X362" s="194"/>
      <c r="Y362" s="194"/>
      <c r="Z362" s="194"/>
      <c r="AA362" s="194"/>
      <c r="AB362" s="194"/>
      <c r="AC362" s="194"/>
      <c r="AD362" s="195"/>
      <c r="AE362" s="195"/>
      <c r="AF362" s="195"/>
      <c r="AG362" s="195"/>
      <c r="AH362" s="195"/>
      <c r="AI362" s="195"/>
      <c r="AJ362" s="195"/>
      <c r="AK362" s="195"/>
      <c r="AL362" s="195"/>
      <c r="AM362" s="195"/>
    </row>
    <row r="363" spans="1:39" s="196" customFormat="1" ht="18" customHeight="1" x14ac:dyDescent="0.2">
      <c r="A363" s="190">
        <v>3</v>
      </c>
      <c r="B363" s="69">
        <v>231</v>
      </c>
      <c r="C363" s="70" t="s">
        <v>427</v>
      </c>
      <c r="D363" s="193">
        <v>0</v>
      </c>
      <c r="E363" s="193">
        <v>136479440.16</v>
      </c>
      <c r="F363" s="193">
        <v>136479440.16</v>
      </c>
      <c r="G363" s="193">
        <f>D363+E363-F363</f>
        <v>0</v>
      </c>
      <c r="H363" s="194"/>
      <c r="I363" s="194"/>
      <c r="J363" s="194"/>
      <c r="K363" s="194"/>
      <c r="L363" s="194"/>
      <c r="M363" s="194"/>
      <c r="N363" s="194"/>
      <c r="O363" s="194"/>
      <c r="P363" s="194"/>
      <c r="Q363" s="194"/>
      <c r="R363" s="194"/>
      <c r="S363" s="194"/>
      <c r="T363" s="194"/>
      <c r="U363" s="194"/>
      <c r="V363" s="194"/>
      <c r="W363" s="194"/>
      <c r="X363" s="194"/>
      <c r="Y363" s="194"/>
      <c r="Z363" s="194"/>
      <c r="AA363" s="194"/>
      <c r="AB363" s="194"/>
      <c r="AC363" s="194"/>
      <c r="AD363" s="195"/>
      <c r="AE363" s="195"/>
      <c r="AF363" s="195"/>
      <c r="AG363" s="195"/>
      <c r="AH363" s="195"/>
      <c r="AI363" s="195"/>
      <c r="AJ363" s="195"/>
      <c r="AK363" s="195"/>
      <c r="AL363" s="195"/>
      <c r="AM363" s="195"/>
    </row>
    <row r="364" spans="1:39" s="196" customFormat="1" ht="18" customHeight="1" x14ac:dyDescent="0.2">
      <c r="A364" s="197">
        <v>4</v>
      </c>
      <c r="B364" s="69" t="s">
        <v>428</v>
      </c>
      <c r="C364" s="70" t="s">
        <v>429</v>
      </c>
      <c r="D364" s="193">
        <f>SUM(D365:D366)</f>
        <v>0</v>
      </c>
      <c r="E364" s="193">
        <f>SUM(E365:E366)</f>
        <v>0</v>
      </c>
      <c r="F364" s="193">
        <f>SUM(F365:F366)</f>
        <v>0</v>
      </c>
      <c r="G364" s="193">
        <f>SUM(G365:G366)</f>
        <v>0</v>
      </c>
      <c r="H364" s="194"/>
      <c r="I364" s="194"/>
      <c r="J364" s="194"/>
      <c r="K364" s="194"/>
      <c r="L364" s="194"/>
      <c r="M364" s="194"/>
      <c r="N364" s="194"/>
      <c r="O364" s="194"/>
      <c r="P364" s="194"/>
      <c r="Q364" s="194"/>
      <c r="R364" s="194"/>
      <c r="S364" s="194"/>
      <c r="T364" s="194"/>
      <c r="U364" s="194"/>
      <c r="V364" s="194"/>
      <c r="W364" s="194"/>
      <c r="X364" s="194"/>
      <c r="Y364" s="194"/>
      <c r="Z364" s="194"/>
      <c r="AA364" s="194"/>
      <c r="AB364" s="194"/>
      <c r="AC364" s="194"/>
      <c r="AD364" s="195"/>
      <c r="AE364" s="195"/>
      <c r="AF364" s="195"/>
      <c r="AG364" s="195"/>
      <c r="AH364" s="195"/>
      <c r="AI364" s="195"/>
      <c r="AJ364" s="195"/>
      <c r="AK364" s="195"/>
      <c r="AL364" s="195"/>
      <c r="AM364" s="195"/>
    </row>
    <row r="365" spans="1:39" s="196" customFormat="1" ht="14.25" x14ac:dyDescent="0.2">
      <c r="A365" s="190">
        <v>5</v>
      </c>
      <c r="B365" s="26">
        <v>25</v>
      </c>
      <c r="C365" s="198" t="s">
        <v>430</v>
      </c>
      <c r="D365" s="199">
        <v>0</v>
      </c>
      <c r="E365" s="199">
        <v>0</v>
      </c>
      <c r="F365" s="199">
        <v>0</v>
      </c>
      <c r="G365" s="199">
        <f>D365+E365-F365</f>
        <v>0</v>
      </c>
      <c r="H365" s="194"/>
      <c r="I365" s="194"/>
      <c r="J365" s="194"/>
      <c r="K365" s="194"/>
      <c r="L365" s="194"/>
      <c r="M365" s="194"/>
      <c r="N365" s="194"/>
      <c r="O365" s="194"/>
      <c r="P365" s="194"/>
      <c r="Q365" s="194"/>
      <c r="R365" s="194"/>
      <c r="S365" s="194"/>
      <c r="T365" s="194"/>
      <c r="U365" s="194"/>
      <c r="V365" s="194"/>
      <c r="W365" s="194"/>
      <c r="X365" s="194"/>
      <c r="Y365" s="194"/>
      <c r="Z365" s="194"/>
      <c r="AA365" s="194"/>
      <c r="AB365" s="194"/>
      <c r="AC365" s="194"/>
      <c r="AD365" s="195"/>
      <c r="AE365" s="195"/>
      <c r="AF365" s="195"/>
      <c r="AG365" s="195"/>
      <c r="AH365" s="195"/>
      <c r="AI365" s="195"/>
      <c r="AJ365" s="195"/>
      <c r="AK365" s="195"/>
      <c r="AL365" s="195"/>
      <c r="AM365" s="195"/>
    </row>
    <row r="366" spans="1:39" s="196" customFormat="1" ht="15" x14ac:dyDescent="0.2">
      <c r="A366" s="197">
        <v>6</v>
      </c>
      <c r="B366" s="200">
        <v>26</v>
      </c>
      <c r="C366" s="198" t="s">
        <v>83</v>
      </c>
      <c r="D366" s="199">
        <v>0</v>
      </c>
      <c r="E366" s="199">
        <v>0</v>
      </c>
      <c r="F366" s="199">
        <v>0</v>
      </c>
      <c r="G366" s="199">
        <f>D366+E366-F366</f>
        <v>0</v>
      </c>
      <c r="H366" s="194"/>
      <c r="I366" s="194"/>
      <c r="J366" s="194"/>
      <c r="K366" s="194"/>
      <c r="L366" s="194"/>
      <c r="M366" s="194"/>
      <c r="N366" s="194"/>
      <c r="O366" s="194"/>
      <c r="P366" s="194"/>
      <c r="Q366" s="194"/>
      <c r="R366" s="194"/>
      <c r="S366" s="194"/>
      <c r="T366" s="194"/>
      <c r="U366" s="194"/>
      <c r="V366" s="194"/>
      <c r="W366" s="194"/>
      <c r="X366" s="194"/>
      <c r="Y366" s="194"/>
      <c r="Z366" s="194"/>
      <c r="AA366" s="194"/>
      <c r="AB366" s="194"/>
      <c r="AC366" s="194"/>
      <c r="AD366" s="195"/>
      <c r="AE366" s="195"/>
      <c r="AF366" s="195"/>
      <c r="AG366" s="195"/>
      <c r="AH366" s="195"/>
      <c r="AI366" s="195"/>
      <c r="AJ366" s="195"/>
      <c r="AK366" s="195"/>
      <c r="AL366" s="195"/>
      <c r="AM366" s="195"/>
    </row>
    <row r="367" spans="1:39" ht="20.25" customHeight="1" x14ac:dyDescent="0.2">
      <c r="A367" s="190">
        <v>7</v>
      </c>
      <c r="B367" s="191" t="s">
        <v>431</v>
      </c>
      <c r="C367" s="192" t="s">
        <v>432</v>
      </c>
      <c r="D367" s="193">
        <f>SUM(D368:D371)</f>
        <v>0</v>
      </c>
      <c r="E367" s="193">
        <f>SUM(E368:E372)</f>
        <v>136479440.16</v>
      </c>
      <c r="F367" s="193">
        <f>SUM(F368:F372)</f>
        <v>136479440.16</v>
      </c>
      <c r="G367" s="193">
        <f>SUM(G368:G371)</f>
        <v>0</v>
      </c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39" s="196" customFormat="1" ht="14.25" x14ac:dyDescent="0.2">
      <c r="A368" s="197">
        <v>8</v>
      </c>
      <c r="B368" s="197">
        <v>105</v>
      </c>
      <c r="C368" s="201" t="s">
        <v>433</v>
      </c>
      <c r="D368" s="199">
        <v>0</v>
      </c>
      <c r="E368" s="199">
        <v>0</v>
      </c>
      <c r="F368" s="199"/>
      <c r="G368" s="199">
        <f>D368+F368-E368</f>
        <v>0</v>
      </c>
      <c r="H368" s="194"/>
      <c r="I368" s="194"/>
      <c r="J368" s="194"/>
      <c r="K368" s="194"/>
      <c r="L368" s="194"/>
      <c r="M368" s="194"/>
      <c r="N368" s="194"/>
      <c r="O368" s="194"/>
      <c r="P368" s="194"/>
      <c r="Q368" s="194"/>
      <c r="R368" s="194"/>
      <c r="S368" s="194"/>
      <c r="T368" s="194"/>
      <c r="U368" s="194"/>
      <c r="V368" s="194"/>
      <c r="W368" s="194"/>
      <c r="X368" s="194"/>
      <c r="Y368" s="194"/>
      <c r="Z368" s="194"/>
      <c r="AA368" s="194"/>
      <c r="AB368" s="194"/>
      <c r="AC368" s="194"/>
      <c r="AD368" s="195"/>
      <c r="AE368" s="195"/>
      <c r="AF368" s="195"/>
      <c r="AG368" s="195"/>
      <c r="AH368" s="195"/>
      <c r="AI368" s="195"/>
      <c r="AJ368" s="195"/>
      <c r="AK368" s="195"/>
      <c r="AL368" s="195"/>
      <c r="AM368" s="195"/>
    </row>
    <row r="369" spans="1:39" s="196" customFormat="1" x14ac:dyDescent="0.2">
      <c r="A369" s="190">
        <v>9</v>
      </c>
      <c r="B369" s="25">
        <v>1050</v>
      </c>
      <c r="C369" s="34" t="s">
        <v>434</v>
      </c>
      <c r="D369" s="199">
        <v>0</v>
      </c>
      <c r="E369" s="202">
        <v>54804600</v>
      </c>
      <c r="F369" s="202">
        <v>54804600</v>
      </c>
      <c r="G369" s="199">
        <f>D369+F369-E369</f>
        <v>0</v>
      </c>
      <c r="H369" s="194"/>
      <c r="I369" s="194"/>
      <c r="J369" s="194"/>
      <c r="K369" s="194"/>
      <c r="L369" s="194"/>
      <c r="M369" s="194"/>
      <c r="N369" s="194"/>
      <c r="O369" s="194"/>
      <c r="P369" s="194"/>
      <c r="Q369" s="194"/>
      <c r="R369" s="194"/>
      <c r="S369" s="194"/>
      <c r="T369" s="194"/>
      <c r="U369" s="194"/>
      <c r="V369" s="194"/>
      <c r="W369" s="194"/>
      <c r="X369" s="194"/>
      <c r="Y369" s="194"/>
      <c r="Z369" s="194"/>
      <c r="AA369" s="194"/>
      <c r="AB369" s="194"/>
      <c r="AC369" s="194"/>
      <c r="AD369" s="195"/>
      <c r="AE369" s="195"/>
      <c r="AF369" s="195"/>
      <c r="AG369" s="195"/>
      <c r="AH369" s="195"/>
      <c r="AI369" s="195"/>
      <c r="AJ369" s="195"/>
      <c r="AK369" s="195"/>
      <c r="AL369" s="195"/>
      <c r="AM369" s="195"/>
    </row>
    <row r="370" spans="1:39" s="196" customFormat="1" ht="14.25" x14ac:dyDescent="0.2">
      <c r="A370" s="197">
        <v>10</v>
      </c>
      <c r="B370" s="203">
        <v>1051</v>
      </c>
      <c r="C370" s="34" t="s">
        <v>435</v>
      </c>
      <c r="D370" s="199">
        <v>0</v>
      </c>
      <c r="E370" s="202">
        <v>0</v>
      </c>
      <c r="F370" s="202">
        <v>0</v>
      </c>
      <c r="G370" s="199">
        <f>D370+F370-E370</f>
        <v>0</v>
      </c>
      <c r="H370" s="194"/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  <c r="AA370" s="194"/>
      <c r="AB370" s="194"/>
      <c r="AC370" s="194"/>
      <c r="AD370" s="195"/>
      <c r="AE370" s="195"/>
      <c r="AF370" s="195"/>
      <c r="AG370" s="195"/>
      <c r="AH370" s="195"/>
      <c r="AI370" s="195"/>
      <c r="AJ370" s="195"/>
      <c r="AK370" s="195"/>
      <c r="AL370" s="195"/>
      <c r="AM370" s="195"/>
    </row>
    <row r="371" spans="1:39" s="196" customFormat="1" x14ac:dyDescent="0.2">
      <c r="A371" s="190">
        <v>11</v>
      </c>
      <c r="B371" s="203">
        <v>1052</v>
      </c>
      <c r="C371" s="34" t="s">
        <v>436</v>
      </c>
      <c r="D371" s="199">
        <v>0</v>
      </c>
      <c r="E371" s="202">
        <v>0</v>
      </c>
      <c r="F371" s="202">
        <v>0</v>
      </c>
      <c r="G371" s="199">
        <f>D371+F371-E371</f>
        <v>0</v>
      </c>
      <c r="H371" s="194"/>
      <c r="I371" s="194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  <c r="Z371" s="194"/>
      <c r="AA371" s="194"/>
      <c r="AB371" s="194"/>
      <c r="AC371" s="194"/>
      <c r="AD371" s="195"/>
      <c r="AE371" s="195"/>
      <c r="AF371" s="195"/>
      <c r="AG371" s="195"/>
      <c r="AH371" s="195"/>
      <c r="AI371" s="195"/>
      <c r="AJ371" s="195"/>
      <c r="AK371" s="195"/>
      <c r="AL371" s="195"/>
      <c r="AM371" s="195"/>
    </row>
    <row r="372" spans="1:39" s="196" customFormat="1" ht="14.25" x14ac:dyDescent="0.2">
      <c r="A372" s="197">
        <v>12</v>
      </c>
      <c r="B372" s="188">
        <v>1059</v>
      </c>
      <c r="C372" s="204" t="s">
        <v>437</v>
      </c>
      <c r="D372" s="199">
        <v>0</v>
      </c>
      <c r="E372" s="202">
        <v>81674840.159999996</v>
      </c>
      <c r="F372" s="202">
        <v>81674840.159999996</v>
      </c>
      <c r="G372" s="199">
        <f>D372+F372-E372</f>
        <v>0</v>
      </c>
      <c r="H372" s="194"/>
      <c r="I372" s="194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5"/>
      <c r="AE372" s="195"/>
      <c r="AF372" s="195"/>
      <c r="AG372" s="195"/>
      <c r="AH372" s="195"/>
      <c r="AI372" s="195"/>
      <c r="AJ372" s="195"/>
      <c r="AK372" s="195"/>
      <c r="AL372" s="195"/>
      <c r="AM372" s="195"/>
    </row>
    <row r="373" spans="1:39" ht="21" customHeight="1" x14ac:dyDescent="0.2">
      <c r="A373" s="190">
        <v>13</v>
      </c>
      <c r="B373" s="200">
        <v>106</v>
      </c>
      <c r="C373" s="198" t="s">
        <v>438</v>
      </c>
      <c r="D373" s="193">
        <f>SUM(D374:D376)</f>
        <v>0</v>
      </c>
      <c r="E373" s="193">
        <f>SUM(E374:E376)</f>
        <v>0</v>
      </c>
      <c r="F373" s="193">
        <f>SUM(F374:F376)</f>
        <v>0</v>
      </c>
      <c r="G373" s="193">
        <f>SUM(G374:G376)</f>
        <v>0</v>
      </c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39" ht="15.95" customHeight="1" x14ac:dyDescent="0.2">
      <c r="A374" s="197">
        <v>14</v>
      </c>
      <c r="B374" s="188">
        <v>1060</v>
      </c>
      <c r="C374" s="204" t="s">
        <v>439</v>
      </c>
      <c r="D374" s="199">
        <v>0</v>
      </c>
      <c r="E374" s="199">
        <v>0</v>
      </c>
      <c r="F374" s="199">
        <v>0</v>
      </c>
      <c r="G374" s="199">
        <f>D374+F374-E374</f>
        <v>0</v>
      </c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39" ht="15.95" customHeight="1" x14ac:dyDescent="0.2">
      <c r="A375" s="190">
        <v>15</v>
      </c>
      <c r="B375" s="74">
        <v>1061</v>
      </c>
      <c r="C375" s="204" t="s">
        <v>440</v>
      </c>
      <c r="D375" s="199">
        <v>0</v>
      </c>
      <c r="E375" s="199">
        <v>0</v>
      </c>
      <c r="F375" s="199">
        <v>0</v>
      </c>
      <c r="G375" s="199">
        <f>D375+F375-E375</f>
        <v>0</v>
      </c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39" ht="15.95" customHeight="1" x14ac:dyDescent="0.2">
      <c r="A376" s="197">
        <v>16</v>
      </c>
      <c r="B376" s="74">
        <v>1069</v>
      </c>
      <c r="C376" s="204" t="s">
        <v>441</v>
      </c>
      <c r="D376" s="199">
        <v>0</v>
      </c>
      <c r="E376" s="202">
        <v>0</v>
      </c>
      <c r="F376" s="199">
        <v>0</v>
      </c>
      <c r="G376" s="199">
        <f>D376+F376-E376</f>
        <v>0</v>
      </c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39" ht="18.75" customHeight="1" x14ac:dyDescent="0.2">
      <c r="A377" s="190">
        <v>17</v>
      </c>
      <c r="B377" s="197">
        <v>14</v>
      </c>
      <c r="C377" s="201" t="s">
        <v>442</v>
      </c>
      <c r="D377" s="193">
        <f>SUM(D378:D379)</f>
        <v>0</v>
      </c>
      <c r="E377" s="193">
        <f>SUM(E378:E379)</f>
        <v>0</v>
      </c>
      <c r="F377" s="193">
        <f>SUM(F378:F379)</f>
        <v>0</v>
      </c>
      <c r="G377" s="193">
        <f>SUM(G378:G379)</f>
        <v>0</v>
      </c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39" ht="15.95" customHeight="1" x14ac:dyDescent="0.2">
      <c r="A378" s="197">
        <v>18</v>
      </c>
      <c r="B378" s="205">
        <v>145</v>
      </c>
      <c r="C378" s="206" t="s">
        <v>443</v>
      </c>
      <c r="D378" s="199">
        <v>0</v>
      </c>
      <c r="E378" s="199">
        <v>0</v>
      </c>
      <c r="F378" s="199">
        <v>0</v>
      </c>
      <c r="G378" s="199">
        <f>D378+F378-E378</f>
        <v>0</v>
      </c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39" ht="15.95" customHeight="1" x14ac:dyDescent="0.2">
      <c r="A379" s="190">
        <v>19</v>
      </c>
      <c r="B379" s="207">
        <v>146</v>
      </c>
      <c r="C379" s="208" t="s">
        <v>444</v>
      </c>
      <c r="D379" s="199">
        <v>0</v>
      </c>
      <c r="E379" s="199">
        <v>0</v>
      </c>
      <c r="F379" s="199">
        <v>0</v>
      </c>
      <c r="G379" s="199">
        <f>D379+F379-E379</f>
        <v>0</v>
      </c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39" ht="18.75" customHeight="1" x14ac:dyDescent="0.2">
      <c r="A380" s="197">
        <v>20</v>
      </c>
      <c r="B380" s="197">
        <v>11</v>
      </c>
      <c r="C380" s="201" t="s">
        <v>445</v>
      </c>
      <c r="D380" s="193">
        <f>SUM(D381:D383)</f>
        <v>0</v>
      </c>
      <c r="E380" s="193">
        <f>SUM(E381:E383)</f>
        <v>0</v>
      </c>
      <c r="F380" s="193">
        <f>SUM(F381:F383)</f>
        <v>0</v>
      </c>
      <c r="G380" s="193">
        <f>SUM(G381:G383)</f>
        <v>0</v>
      </c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39" ht="15" customHeight="1" x14ac:dyDescent="0.2">
      <c r="A381" s="190">
        <v>21</v>
      </c>
      <c r="B381" s="207">
        <v>111</v>
      </c>
      <c r="C381" s="208" t="s">
        <v>446</v>
      </c>
      <c r="D381" s="199">
        <v>0</v>
      </c>
      <c r="E381" s="199">
        <v>0</v>
      </c>
      <c r="F381" s="199">
        <v>0</v>
      </c>
      <c r="G381" s="199">
        <f t="shared" ref="G381:G387" si="6">D381+F381-E381</f>
        <v>0</v>
      </c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39" ht="15" customHeight="1" x14ac:dyDescent="0.2">
      <c r="A382" s="197">
        <v>22</v>
      </c>
      <c r="B382" s="207">
        <v>115</v>
      </c>
      <c r="C382" s="208" t="s">
        <v>447</v>
      </c>
      <c r="D382" s="199">
        <v>0</v>
      </c>
      <c r="E382" s="199">
        <v>0</v>
      </c>
      <c r="F382" s="199">
        <v>0</v>
      </c>
      <c r="G382" s="199">
        <f t="shared" si="6"/>
        <v>0</v>
      </c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39" ht="15" customHeight="1" x14ac:dyDescent="0.2">
      <c r="A383" s="190">
        <v>23</v>
      </c>
      <c r="B383" s="207">
        <v>116</v>
      </c>
      <c r="C383" s="208" t="s">
        <v>448</v>
      </c>
      <c r="D383" s="199">
        <v>0</v>
      </c>
      <c r="E383" s="199">
        <v>0</v>
      </c>
      <c r="F383" s="199">
        <v>0</v>
      </c>
      <c r="G383" s="199">
        <f t="shared" si="6"/>
        <v>0</v>
      </c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39" ht="18.75" customHeight="1" x14ac:dyDescent="0.2">
      <c r="A384" s="197">
        <v>24</v>
      </c>
      <c r="B384" s="197">
        <v>12</v>
      </c>
      <c r="C384" s="201" t="s">
        <v>449</v>
      </c>
      <c r="D384" s="193">
        <v>0</v>
      </c>
      <c r="E384" s="193"/>
      <c r="F384" s="193"/>
      <c r="G384" s="19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18.75" customHeight="1" x14ac:dyDescent="0.2">
      <c r="A385" s="190">
        <v>25</v>
      </c>
      <c r="B385" s="197" t="s">
        <v>450</v>
      </c>
      <c r="C385" s="201" t="s">
        <v>451</v>
      </c>
      <c r="D385" s="193">
        <f>SUM(D386:D387)</f>
        <v>0</v>
      </c>
      <c r="E385" s="193">
        <f>SUM(E386:E387)</f>
        <v>0</v>
      </c>
      <c r="F385" s="193">
        <f>SUM(F386:F387)</f>
        <v>0</v>
      </c>
      <c r="G385" s="193">
        <f>SUM(G386:G387)</f>
        <v>0</v>
      </c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15" customHeight="1" x14ac:dyDescent="0.2">
      <c r="A386" s="197">
        <v>26</v>
      </c>
      <c r="B386" s="197">
        <v>16</v>
      </c>
      <c r="C386" s="209" t="s">
        <v>452</v>
      </c>
      <c r="D386" s="199">
        <v>0</v>
      </c>
      <c r="E386" s="199">
        <v>0</v>
      </c>
      <c r="F386" s="199">
        <v>0</v>
      </c>
      <c r="G386" s="199">
        <f t="shared" si="6"/>
        <v>0</v>
      </c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15" customHeight="1" x14ac:dyDescent="0.2">
      <c r="A387" s="190">
        <v>27</v>
      </c>
      <c r="B387" s="197">
        <v>17</v>
      </c>
      <c r="C387" s="209" t="s">
        <v>453</v>
      </c>
      <c r="D387" s="199">
        <v>0</v>
      </c>
      <c r="E387" s="199">
        <v>0</v>
      </c>
      <c r="F387" s="199">
        <v>0</v>
      </c>
      <c r="G387" s="199">
        <f t="shared" si="6"/>
        <v>0</v>
      </c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20.25" customHeight="1" x14ac:dyDescent="0.2">
      <c r="A388" s="190">
        <v>29</v>
      </c>
      <c r="B388" s="191" t="s">
        <v>454</v>
      </c>
      <c r="C388" s="192" t="s">
        <v>455</v>
      </c>
      <c r="D388" s="210">
        <f>D367-D361</f>
        <v>0</v>
      </c>
      <c r="E388" s="210">
        <f>E367-E361</f>
        <v>0</v>
      </c>
      <c r="F388" s="210">
        <f>F367-F361</f>
        <v>0</v>
      </c>
      <c r="G388" s="210">
        <f>G367-G361</f>
        <v>0</v>
      </c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15" customHeight="1" x14ac:dyDescent="0.2">
      <c r="A389" s="190">
        <v>30</v>
      </c>
      <c r="B389" s="211" t="s">
        <v>456</v>
      </c>
      <c r="C389" s="212"/>
      <c r="D389" s="213"/>
      <c r="E389" s="213"/>
      <c r="F389" s="213"/>
      <c r="G389" s="2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x14ac:dyDescent="0.2">
      <c r="A391" s="49" t="s">
        <v>138</v>
      </c>
      <c r="B391" s="50"/>
      <c r="C391" s="27" t="s">
        <v>139</v>
      </c>
      <c r="D391" s="147" t="s">
        <v>401</v>
      </c>
      <c r="E391" s="147" t="s">
        <v>402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x14ac:dyDescent="0.2">
      <c r="A392" s="49" t="s">
        <v>141</v>
      </c>
      <c r="B392" s="50"/>
      <c r="C392" s="214" t="s">
        <v>457</v>
      </c>
      <c r="D392" s="174">
        <f>D368-E111</f>
        <v>0</v>
      </c>
      <c r="E392" s="174">
        <f>G368-D111</f>
        <v>0</v>
      </c>
      <c r="F392" s="54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x14ac:dyDescent="0.2">
      <c r="A393" s="49" t="s">
        <v>143</v>
      </c>
      <c r="B393" s="50"/>
      <c r="C393" s="214" t="s">
        <v>458</v>
      </c>
      <c r="D393" s="174">
        <f>D373-E112</f>
        <v>0</v>
      </c>
      <c r="E393" s="174">
        <f>E373-F112</f>
        <v>0</v>
      </c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x14ac:dyDescent="0.2">
      <c r="A394" s="49" t="s">
        <v>459</v>
      </c>
      <c r="B394" s="50"/>
      <c r="C394" s="214" t="s">
        <v>460</v>
      </c>
      <c r="D394" s="174">
        <f>D381-E108</f>
        <v>0</v>
      </c>
      <c r="E394" s="174">
        <f>G381-D108</f>
        <v>0</v>
      </c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x14ac:dyDescent="0.2">
      <c r="A395" s="49" t="s">
        <v>461</v>
      </c>
      <c r="B395" s="50"/>
      <c r="C395" s="214" t="s">
        <v>462</v>
      </c>
      <c r="D395" s="174">
        <f>D382-'[1]Permbledhje '!E462</f>
        <v>0</v>
      </c>
      <c r="E395" s="174">
        <f>G381-D108</f>
        <v>0</v>
      </c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x14ac:dyDescent="0.2">
      <c r="A396" s="49" t="s">
        <v>463</v>
      </c>
      <c r="B396" s="50"/>
      <c r="C396" s="214" t="s">
        <v>464</v>
      </c>
      <c r="D396" s="174">
        <f>D384-E106</f>
        <v>0</v>
      </c>
      <c r="E396" s="174">
        <f>G384-D106</f>
        <v>0</v>
      </c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x14ac:dyDescent="0.2">
      <c r="A397" s="49" t="s">
        <v>465</v>
      </c>
      <c r="B397" s="50"/>
      <c r="C397" s="214" t="s">
        <v>466</v>
      </c>
      <c r="D397" s="174">
        <f>D385-E100</f>
        <v>0</v>
      </c>
      <c r="E397" s="174">
        <f>G385-D100</f>
        <v>0</v>
      </c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x14ac:dyDescent="0.2">
      <c r="A398" s="49" t="s">
        <v>467</v>
      </c>
      <c r="B398" s="50"/>
      <c r="C398" s="214" t="s">
        <v>468</v>
      </c>
      <c r="D398" s="174">
        <f>D362-E70</f>
        <v>0</v>
      </c>
      <c r="E398" s="174">
        <f>G362-D70</f>
        <v>0</v>
      </c>
      <c r="F398" s="13"/>
      <c r="G398" s="39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x14ac:dyDescent="0.2">
      <c r="A399" s="49" t="s">
        <v>469</v>
      </c>
      <c r="B399" s="50"/>
      <c r="C399" s="214" t="s">
        <v>470</v>
      </c>
      <c r="D399" s="174">
        <f>D363-E71</f>
        <v>0</v>
      </c>
      <c r="E399" s="174">
        <f>G363-D71</f>
        <v>0</v>
      </c>
      <c r="F399" s="13"/>
      <c r="G399" s="39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x14ac:dyDescent="0.2">
      <c r="A400" s="49" t="s">
        <v>471</v>
      </c>
      <c r="B400" s="50"/>
      <c r="C400" s="214" t="s">
        <v>472</v>
      </c>
      <c r="D400" s="174">
        <f>D364-E66</f>
        <v>0</v>
      </c>
      <c r="E400" s="174">
        <f>G364-D66</f>
        <v>0</v>
      </c>
      <c r="F400" s="13"/>
      <c r="G400" s="39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x14ac:dyDescent="0.2">
      <c r="A401" s="54"/>
      <c r="B401" s="54"/>
      <c r="C401" s="54"/>
      <c r="D401" s="13"/>
      <c r="E401" s="13"/>
      <c r="F401" s="12"/>
      <c r="G401" s="12"/>
      <c r="H401" s="12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x14ac:dyDescent="0.2">
      <c r="A402" s="54"/>
      <c r="B402" s="54"/>
      <c r="C402" s="54"/>
      <c r="D402" s="13"/>
      <c r="E402" s="13"/>
      <c r="F402" s="12"/>
      <c r="G402" s="12"/>
      <c r="H402" s="12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s="138" customFormat="1" ht="15.75" x14ac:dyDescent="0.2">
      <c r="A403" s="1" t="s">
        <v>0</v>
      </c>
      <c r="B403" s="1"/>
      <c r="C403" s="215" t="str">
        <f>C1</f>
        <v>Garda e Republikës</v>
      </c>
      <c r="D403" s="1"/>
      <c r="E403" s="1"/>
      <c r="F403" s="216"/>
      <c r="G403" s="133"/>
      <c r="H403" s="133"/>
      <c r="I403" s="55"/>
      <c r="J403" s="55"/>
      <c r="K403" s="217" t="s">
        <v>404</v>
      </c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  <c r="Z403" s="137"/>
      <c r="AA403" s="137"/>
      <c r="AB403" s="137"/>
      <c r="AC403" s="137"/>
    </row>
    <row r="404" spans="1:29" ht="15.75" x14ac:dyDescent="0.2">
      <c r="A404" s="15"/>
      <c r="B404" s="218"/>
      <c r="C404" s="219" t="s">
        <v>473</v>
      </c>
      <c r="D404" s="220"/>
      <c r="E404" s="221"/>
      <c r="F404" s="133"/>
      <c r="G404" s="133"/>
      <c r="H404" s="133"/>
      <c r="I404" s="55"/>
      <c r="J404" s="218" t="s">
        <v>150</v>
      </c>
      <c r="K404" s="218">
        <v>2020</v>
      </c>
      <c r="L404" s="13"/>
      <c r="M404" s="222" t="s">
        <v>474</v>
      </c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13.5" customHeight="1" x14ac:dyDescent="0.2">
      <c r="A405" s="223"/>
      <c r="B405" s="223"/>
      <c r="C405" s="223"/>
      <c r="D405" s="223"/>
      <c r="E405" s="223"/>
      <c r="F405" s="223"/>
      <c r="G405" s="223"/>
      <c r="H405" s="223"/>
      <c r="I405" s="223"/>
      <c r="J405" s="223"/>
      <c r="K405" s="223"/>
      <c r="L405" s="223"/>
      <c r="M405" s="224" t="s">
        <v>475</v>
      </c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14.25" x14ac:dyDescent="0.2">
      <c r="A406" s="142"/>
      <c r="B406" s="142"/>
      <c r="C406" s="225"/>
      <c r="D406" s="226" t="s">
        <v>476</v>
      </c>
      <c r="E406" s="227" t="s">
        <v>477</v>
      </c>
      <c r="F406" s="227"/>
      <c r="G406" s="227"/>
      <c r="H406" s="227"/>
      <c r="I406" s="227"/>
      <c r="J406" s="228" t="s">
        <v>478</v>
      </c>
      <c r="K406" s="228"/>
      <c r="L406" s="228"/>
      <c r="M406" s="228"/>
      <c r="N406" s="226" t="s">
        <v>479</v>
      </c>
      <c r="O406" s="54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x14ac:dyDescent="0.2">
      <c r="A407" s="65" t="s">
        <v>6</v>
      </c>
      <c r="B407" s="229" t="s">
        <v>6</v>
      </c>
      <c r="C407" s="229" t="s">
        <v>10</v>
      </c>
      <c r="D407" s="229" t="s">
        <v>480</v>
      </c>
      <c r="E407" s="229" t="s">
        <v>481</v>
      </c>
      <c r="F407" s="227" t="s">
        <v>482</v>
      </c>
      <c r="G407" s="227"/>
      <c r="H407" s="229" t="s">
        <v>483</v>
      </c>
      <c r="I407" s="229" t="s">
        <v>484</v>
      </c>
      <c r="J407" s="229" t="s">
        <v>485</v>
      </c>
      <c r="K407" s="229" t="s">
        <v>486</v>
      </c>
      <c r="L407" s="229" t="s">
        <v>487</v>
      </c>
      <c r="M407" s="229" t="s">
        <v>484</v>
      </c>
      <c r="N407" s="229" t="s">
        <v>488</v>
      </c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x14ac:dyDescent="0.2">
      <c r="A408" s="65" t="s">
        <v>489</v>
      </c>
      <c r="B408" s="65" t="s">
        <v>365</v>
      </c>
      <c r="C408" s="229"/>
      <c r="D408" s="229" t="s">
        <v>490</v>
      </c>
      <c r="E408" s="229" t="s">
        <v>491</v>
      </c>
      <c r="F408" s="229" t="s">
        <v>492</v>
      </c>
      <c r="G408" s="229" t="s">
        <v>493</v>
      </c>
      <c r="H408" s="229" t="s">
        <v>494</v>
      </c>
      <c r="I408" s="229" t="s">
        <v>495</v>
      </c>
      <c r="J408" s="229"/>
      <c r="K408" s="229" t="s">
        <v>496</v>
      </c>
      <c r="L408" s="229" t="s">
        <v>497</v>
      </c>
      <c r="M408" s="229" t="s">
        <v>495</v>
      </c>
      <c r="N408" s="229" t="s">
        <v>498</v>
      </c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x14ac:dyDescent="0.2">
      <c r="A409" s="67"/>
      <c r="B409" s="67" t="s">
        <v>152</v>
      </c>
      <c r="C409" s="230"/>
      <c r="D409" s="230"/>
      <c r="E409" s="230" t="s">
        <v>499</v>
      </c>
      <c r="F409" s="230" t="s">
        <v>500</v>
      </c>
      <c r="G409" s="230" t="s">
        <v>500</v>
      </c>
      <c r="H409" s="230" t="s">
        <v>501</v>
      </c>
      <c r="I409" s="230"/>
      <c r="J409" s="230"/>
      <c r="K409" s="230"/>
      <c r="L409" s="230" t="s">
        <v>502</v>
      </c>
      <c r="M409" s="230"/>
      <c r="N409" s="230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x14ac:dyDescent="0.2">
      <c r="A410" s="69" t="s">
        <v>157</v>
      </c>
      <c r="B410" s="69" t="s">
        <v>158</v>
      </c>
      <c r="C410" s="231" t="s">
        <v>159</v>
      </c>
      <c r="D410" s="231">
        <v>1</v>
      </c>
      <c r="E410" s="231">
        <v>2</v>
      </c>
      <c r="F410" s="231">
        <v>3</v>
      </c>
      <c r="G410" s="231">
        <v>4</v>
      </c>
      <c r="H410" s="231">
        <v>5</v>
      </c>
      <c r="I410" s="231">
        <v>6</v>
      </c>
      <c r="J410" s="231">
        <v>7</v>
      </c>
      <c r="K410" s="231">
        <v>8</v>
      </c>
      <c r="L410" s="231">
        <v>9</v>
      </c>
      <c r="M410" s="231">
        <v>10</v>
      </c>
      <c r="N410" s="231">
        <v>11</v>
      </c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18" customHeight="1" x14ac:dyDescent="0.2">
      <c r="A411" s="232">
        <v>1</v>
      </c>
      <c r="B411" s="233" t="s">
        <v>60</v>
      </c>
      <c r="C411" s="234" t="s">
        <v>503</v>
      </c>
      <c r="D411" s="235">
        <f>SUM(D412:D414)</f>
        <v>0</v>
      </c>
      <c r="E411" s="235">
        <f t="shared" ref="E411:N411" si="7">SUM(E412:E414)</f>
        <v>0</v>
      </c>
      <c r="F411" s="235">
        <f t="shared" si="7"/>
        <v>0</v>
      </c>
      <c r="G411" s="235">
        <f t="shared" si="7"/>
        <v>0</v>
      </c>
      <c r="H411" s="235">
        <f t="shared" si="7"/>
        <v>0</v>
      </c>
      <c r="I411" s="235">
        <f t="shared" si="7"/>
        <v>0</v>
      </c>
      <c r="J411" s="235">
        <f t="shared" si="7"/>
        <v>0</v>
      </c>
      <c r="K411" s="235">
        <f t="shared" si="7"/>
        <v>0</v>
      </c>
      <c r="L411" s="235">
        <f t="shared" si="7"/>
        <v>0</v>
      </c>
      <c r="M411" s="235">
        <f t="shared" si="7"/>
        <v>0</v>
      </c>
      <c r="N411" s="235">
        <f t="shared" si="7"/>
        <v>0</v>
      </c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14.1" customHeight="1" x14ac:dyDescent="0.2">
      <c r="A412" s="232">
        <v>2</v>
      </c>
      <c r="B412" s="236">
        <v>201</v>
      </c>
      <c r="C412" s="237" t="s">
        <v>504</v>
      </c>
      <c r="D412" s="238">
        <v>0</v>
      </c>
      <c r="E412" s="238">
        <v>0</v>
      </c>
      <c r="F412" s="238">
        <v>0</v>
      </c>
      <c r="G412" s="238">
        <v>0</v>
      </c>
      <c r="H412" s="238">
        <v>0</v>
      </c>
      <c r="I412" s="235">
        <f>SUM(E412:H412)</f>
        <v>0</v>
      </c>
      <c r="J412" s="238">
        <v>0</v>
      </c>
      <c r="K412" s="238">
        <v>0</v>
      </c>
      <c r="L412" s="238">
        <v>0</v>
      </c>
      <c r="M412" s="238">
        <f>J412+K412+L412</f>
        <v>0</v>
      </c>
      <c r="N412" s="238">
        <f>D412+I412-M412</f>
        <v>0</v>
      </c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14.1" customHeight="1" x14ac:dyDescent="0.2">
      <c r="A413" s="232">
        <v>3</v>
      </c>
      <c r="B413" s="236">
        <v>202</v>
      </c>
      <c r="C413" s="237" t="s">
        <v>63</v>
      </c>
      <c r="D413" s="238">
        <v>0</v>
      </c>
      <c r="E413" s="238">
        <v>0</v>
      </c>
      <c r="F413" s="238">
        <v>0</v>
      </c>
      <c r="G413" s="238">
        <v>0</v>
      </c>
      <c r="H413" s="238">
        <v>0</v>
      </c>
      <c r="I413" s="235">
        <f>SUM(E413:H413)</f>
        <v>0</v>
      </c>
      <c r="J413" s="238">
        <v>0</v>
      </c>
      <c r="K413" s="238">
        <v>0</v>
      </c>
      <c r="L413" s="238">
        <v>0</v>
      </c>
      <c r="M413" s="238">
        <f t="shared" ref="M413:M426" si="8">J413+K413+L413</f>
        <v>0</v>
      </c>
      <c r="N413" s="238">
        <f>D413+I413-M413</f>
        <v>0</v>
      </c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14.1" customHeight="1" x14ac:dyDescent="0.2">
      <c r="A414" s="232">
        <v>4</v>
      </c>
      <c r="B414" s="236">
        <v>203</v>
      </c>
      <c r="C414" s="237" t="s">
        <v>505</v>
      </c>
      <c r="D414" s="238">
        <v>0</v>
      </c>
      <c r="E414" s="238">
        <v>0</v>
      </c>
      <c r="F414" s="238">
        <v>0</v>
      </c>
      <c r="G414" s="238">
        <v>0</v>
      </c>
      <c r="H414" s="238">
        <v>0</v>
      </c>
      <c r="I414" s="235">
        <f>SUM(E414:H414)</f>
        <v>0</v>
      </c>
      <c r="J414" s="238">
        <v>0</v>
      </c>
      <c r="K414" s="238">
        <v>0</v>
      </c>
      <c r="L414" s="238">
        <v>0</v>
      </c>
      <c r="M414" s="238">
        <f t="shared" si="8"/>
        <v>0</v>
      </c>
      <c r="N414" s="238">
        <f>D414+I414-M414</f>
        <v>0</v>
      </c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18" customHeight="1" x14ac:dyDescent="0.2">
      <c r="A415" s="69">
        <v>5</v>
      </c>
      <c r="B415" s="239" t="s">
        <v>506</v>
      </c>
      <c r="C415" s="192" t="s">
        <v>507</v>
      </c>
      <c r="D415" s="240">
        <f>SUM(D416:D426)</f>
        <v>2700918428.0099998</v>
      </c>
      <c r="E415" s="240">
        <f t="shared" ref="E415:N415" si="9">SUM(E416:E426)</f>
        <v>54804600</v>
      </c>
      <c r="F415" s="240">
        <f t="shared" si="9"/>
        <v>0</v>
      </c>
      <c r="G415" s="240">
        <f t="shared" si="9"/>
        <v>81674840.159999996</v>
      </c>
      <c r="H415" s="240">
        <f t="shared" si="9"/>
        <v>0</v>
      </c>
      <c r="I415" s="240">
        <f t="shared" si="9"/>
        <v>136479440.16</v>
      </c>
      <c r="J415" s="240">
        <f t="shared" si="9"/>
        <v>1979674</v>
      </c>
      <c r="K415" s="240">
        <f t="shared" si="9"/>
        <v>49410405.759999998</v>
      </c>
      <c r="L415" s="240">
        <f t="shared" si="9"/>
        <v>385544448</v>
      </c>
      <c r="M415" s="240">
        <f t="shared" si="9"/>
        <v>436934527.75999999</v>
      </c>
      <c r="N415" s="240">
        <f t="shared" si="9"/>
        <v>2400463340.4099998</v>
      </c>
      <c r="O415" s="13"/>
      <c r="P415" s="13"/>
      <c r="Q415" s="12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14.1" customHeight="1" x14ac:dyDescent="0.2">
      <c r="A416" s="232">
        <v>6</v>
      </c>
      <c r="B416" s="241">
        <v>210</v>
      </c>
      <c r="C416" s="242" t="s">
        <v>508</v>
      </c>
      <c r="D416" s="238">
        <v>925332446.38999999</v>
      </c>
      <c r="E416" s="238">
        <v>0</v>
      </c>
      <c r="F416" s="238">
        <v>0</v>
      </c>
      <c r="G416" s="238">
        <v>49486260</v>
      </c>
      <c r="H416" s="238">
        <v>0</v>
      </c>
      <c r="I416" s="235">
        <f t="shared" ref="I416:I426" si="10">SUM(E416:H416)</f>
        <v>49486260</v>
      </c>
      <c r="J416" s="238">
        <v>0</v>
      </c>
      <c r="K416" s="238">
        <v>0</v>
      </c>
      <c r="L416" s="238">
        <v>0</v>
      </c>
      <c r="M416" s="238">
        <f t="shared" si="8"/>
        <v>0</v>
      </c>
      <c r="N416" s="238">
        <f t="shared" ref="N416:N426" si="11">D416+I416-M416</f>
        <v>974818706.38999999</v>
      </c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14.1" customHeight="1" x14ac:dyDescent="0.2">
      <c r="A417" s="232">
        <v>7</v>
      </c>
      <c r="B417" s="241">
        <v>211</v>
      </c>
      <c r="C417" s="242" t="s">
        <v>509</v>
      </c>
      <c r="D417" s="238">
        <v>5417275.5</v>
      </c>
      <c r="E417" s="238">
        <v>0</v>
      </c>
      <c r="F417" s="238">
        <v>0</v>
      </c>
      <c r="G417" s="238">
        <v>0</v>
      </c>
      <c r="H417" s="238">
        <v>0</v>
      </c>
      <c r="I417" s="235">
        <f t="shared" si="10"/>
        <v>0</v>
      </c>
      <c r="J417" s="238">
        <v>0</v>
      </c>
      <c r="K417" s="238">
        <v>0</v>
      </c>
      <c r="L417" s="238">
        <v>0</v>
      </c>
      <c r="M417" s="238">
        <f t="shared" si="8"/>
        <v>0</v>
      </c>
      <c r="N417" s="238">
        <f t="shared" si="11"/>
        <v>5417275.5</v>
      </c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14.1" customHeight="1" x14ac:dyDescent="0.2">
      <c r="A418" s="232">
        <v>8</v>
      </c>
      <c r="B418" s="241">
        <v>212</v>
      </c>
      <c r="C418" s="242" t="s">
        <v>510</v>
      </c>
      <c r="D418" s="238">
        <v>364699152</v>
      </c>
      <c r="E418" s="238">
        <v>0</v>
      </c>
      <c r="F418" s="238">
        <v>0</v>
      </c>
      <c r="G418" s="238">
        <v>0</v>
      </c>
      <c r="H418" s="238">
        <v>0</v>
      </c>
      <c r="I418" s="235">
        <f t="shared" si="10"/>
        <v>0</v>
      </c>
      <c r="J418" s="238">
        <v>0</v>
      </c>
      <c r="K418" s="238">
        <v>0</v>
      </c>
      <c r="L418" s="238">
        <v>72858445</v>
      </c>
      <c r="M418" s="238">
        <f t="shared" si="8"/>
        <v>72858445</v>
      </c>
      <c r="N418" s="238">
        <f t="shared" si="11"/>
        <v>291840707</v>
      </c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14.1" customHeight="1" x14ac:dyDescent="0.2">
      <c r="A419" s="232">
        <v>9</v>
      </c>
      <c r="B419" s="241">
        <v>213</v>
      </c>
      <c r="C419" s="242" t="s">
        <v>511</v>
      </c>
      <c r="D419" s="238">
        <v>5766983</v>
      </c>
      <c r="E419" s="238">
        <v>0</v>
      </c>
      <c r="F419" s="238">
        <v>0</v>
      </c>
      <c r="G419" s="238">
        <v>0</v>
      </c>
      <c r="H419" s="238">
        <v>0</v>
      </c>
      <c r="I419" s="235">
        <f t="shared" si="10"/>
        <v>0</v>
      </c>
      <c r="J419" s="238">
        <v>0</v>
      </c>
      <c r="K419" s="238">
        <v>0</v>
      </c>
      <c r="L419" s="238">
        <v>5382083</v>
      </c>
      <c r="M419" s="238">
        <f t="shared" si="8"/>
        <v>5382083</v>
      </c>
      <c r="N419" s="238">
        <f t="shared" si="11"/>
        <v>384900</v>
      </c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14.1" customHeight="1" x14ac:dyDescent="0.2">
      <c r="A420" s="232">
        <v>10</v>
      </c>
      <c r="B420" s="241">
        <v>214</v>
      </c>
      <c r="C420" s="242" t="s">
        <v>512</v>
      </c>
      <c r="D420" s="238">
        <v>809628490.71000004</v>
      </c>
      <c r="E420" s="238">
        <v>54804600</v>
      </c>
      <c r="F420" s="243">
        <v>0</v>
      </c>
      <c r="G420" s="244">
        <v>32121264</v>
      </c>
      <c r="H420" s="238">
        <v>0</v>
      </c>
      <c r="I420" s="235">
        <f t="shared" si="10"/>
        <v>86925864</v>
      </c>
      <c r="J420" s="238">
        <v>160800</v>
      </c>
      <c r="K420" s="245">
        <f>5766101.5+263484.93</f>
        <v>6029586.4299999997</v>
      </c>
      <c r="L420" s="245">
        <v>307303920</v>
      </c>
      <c r="M420" s="238">
        <f t="shared" si="8"/>
        <v>313494306.43000001</v>
      </c>
      <c r="N420" s="238">
        <f t="shared" si="11"/>
        <v>583060048.27999997</v>
      </c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14.1" customHeight="1" x14ac:dyDescent="0.2">
      <c r="A421" s="232">
        <v>11</v>
      </c>
      <c r="B421" s="241">
        <v>215</v>
      </c>
      <c r="C421" s="242" t="s">
        <v>513</v>
      </c>
      <c r="D421" s="238">
        <v>538447167</v>
      </c>
      <c r="E421" s="238">
        <v>0</v>
      </c>
      <c r="F421" s="243">
        <v>0</v>
      </c>
      <c r="G421" s="238">
        <v>0</v>
      </c>
      <c r="H421" s="238">
        <v>0</v>
      </c>
      <c r="I421" s="235">
        <f t="shared" si="10"/>
        <v>0</v>
      </c>
      <c r="J421" s="238">
        <v>285000</v>
      </c>
      <c r="K421" s="245">
        <v>40190186</v>
      </c>
      <c r="L421" s="245">
        <v>0</v>
      </c>
      <c r="M421" s="238">
        <f>J421+K421+L421</f>
        <v>40475186</v>
      </c>
      <c r="N421" s="238">
        <f t="shared" si="11"/>
        <v>497971981</v>
      </c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14.1" customHeight="1" x14ac:dyDescent="0.2">
      <c r="A422" s="232">
        <v>12</v>
      </c>
      <c r="B422" s="241">
        <v>216</v>
      </c>
      <c r="C422" s="242" t="s">
        <v>514</v>
      </c>
      <c r="D422" s="238">
        <v>0</v>
      </c>
      <c r="E422" s="238">
        <v>0</v>
      </c>
      <c r="F422" s="243">
        <v>0</v>
      </c>
      <c r="G422" s="238">
        <v>0</v>
      </c>
      <c r="H422" s="238">
        <v>0</v>
      </c>
      <c r="I422" s="235">
        <f t="shared" si="10"/>
        <v>0</v>
      </c>
      <c r="J422" s="238">
        <v>0</v>
      </c>
      <c r="K422" s="245">
        <v>0</v>
      </c>
      <c r="L422" s="245">
        <v>0</v>
      </c>
      <c r="M422" s="238">
        <f t="shared" si="8"/>
        <v>0</v>
      </c>
      <c r="N422" s="238">
        <f t="shared" si="11"/>
        <v>0</v>
      </c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14.1" customHeight="1" x14ac:dyDescent="0.2">
      <c r="A423" s="232">
        <v>13</v>
      </c>
      <c r="B423" s="241">
        <v>217</v>
      </c>
      <c r="C423" s="242" t="s">
        <v>74</v>
      </c>
      <c r="D423" s="238">
        <v>300000</v>
      </c>
      <c r="E423" s="238">
        <v>0</v>
      </c>
      <c r="F423" s="243">
        <v>0</v>
      </c>
      <c r="G423" s="238">
        <v>60000</v>
      </c>
      <c r="H423" s="238">
        <v>0</v>
      </c>
      <c r="I423" s="235">
        <f t="shared" si="10"/>
        <v>60000</v>
      </c>
      <c r="J423" s="238">
        <v>60000</v>
      </c>
      <c r="K423" s="246">
        <v>0</v>
      </c>
      <c r="L423" s="246">
        <v>0</v>
      </c>
      <c r="M423" s="238">
        <f t="shared" si="8"/>
        <v>60000</v>
      </c>
      <c r="N423" s="238">
        <f t="shared" si="11"/>
        <v>300000</v>
      </c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14.1" customHeight="1" x14ac:dyDescent="0.2">
      <c r="A424" s="232">
        <v>14</v>
      </c>
      <c r="B424" s="241">
        <v>218</v>
      </c>
      <c r="C424" s="242" t="s">
        <v>75</v>
      </c>
      <c r="D424" s="238">
        <v>51326913.409999996</v>
      </c>
      <c r="E424" s="238">
        <v>0</v>
      </c>
      <c r="F424" s="238">
        <v>0</v>
      </c>
      <c r="G424" s="238">
        <v>7316.16</v>
      </c>
      <c r="H424" s="238">
        <v>0</v>
      </c>
      <c r="I424" s="235">
        <f t="shared" si="10"/>
        <v>7316.16</v>
      </c>
      <c r="J424" s="238">
        <v>1473874</v>
      </c>
      <c r="K424" s="245">
        <v>3190633.33</v>
      </c>
      <c r="L424" s="245">
        <v>0</v>
      </c>
      <c r="M424" s="238">
        <f t="shared" si="8"/>
        <v>4664507.33</v>
      </c>
      <c r="N424" s="238">
        <f t="shared" si="11"/>
        <v>46669722.239999995</v>
      </c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14.1" customHeight="1" x14ac:dyDescent="0.2">
      <c r="A425" s="232">
        <v>15</v>
      </c>
      <c r="B425" s="241">
        <v>24</v>
      </c>
      <c r="C425" s="242" t="s">
        <v>515</v>
      </c>
      <c r="D425" s="238">
        <v>0</v>
      </c>
      <c r="E425" s="238">
        <v>0</v>
      </c>
      <c r="F425" s="238">
        <v>0</v>
      </c>
      <c r="G425" s="238">
        <v>0</v>
      </c>
      <c r="H425" s="238">
        <v>0</v>
      </c>
      <c r="I425" s="235">
        <f t="shared" si="10"/>
        <v>0</v>
      </c>
      <c r="J425" s="238">
        <v>0</v>
      </c>
      <c r="K425" s="238">
        <v>0</v>
      </c>
      <c r="L425" s="238">
        <v>0</v>
      </c>
      <c r="M425" s="238">
        <f t="shared" si="8"/>
        <v>0</v>
      </c>
      <c r="N425" s="238">
        <f t="shared" si="11"/>
        <v>0</v>
      </c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14.1" customHeight="1" x14ac:dyDescent="0.2">
      <c r="A426" s="232">
        <v>16</v>
      </c>
      <c r="B426" s="241">
        <v>28</v>
      </c>
      <c r="C426" s="242" t="s">
        <v>516</v>
      </c>
      <c r="D426" s="238">
        <v>0</v>
      </c>
      <c r="E426" s="238">
        <v>0</v>
      </c>
      <c r="F426" s="238">
        <v>0</v>
      </c>
      <c r="G426" s="238">
        <v>0</v>
      </c>
      <c r="H426" s="238">
        <v>0</v>
      </c>
      <c r="I426" s="235">
        <f t="shared" si="10"/>
        <v>0</v>
      </c>
      <c r="J426" s="238">
        <v>0</v>
      </c>
      <c r="K426" s="238">
        <v>0</v>
      </c>
      <c r="L426" s="238">
        <v>0</v>
      </c>
      <c r="M426" s="238">
        <f t="shared" si="8"/>
        <v>0</v>
      </c>
      <c r="N426" s="238">
        <f t="shared" si="11"/>
        <v>0</v>
      </c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18" customHeight="1" x14ac:dyDescent="0.2">
      <c r="A427" s="69">
        <v>17</v>
      </c>
      <c r="B427" s="69"/>
      <c r="C427" s="192" t="s">
        <v>517</v>
      </c>
      <c r="D427" s="240">
        <f>D411+D415</f>
        <v>2700918428.0099998</v>
      </c>
      <c r="E427" s="240">
        <f t="shared" ref="E427:N427" si="12">E411+E415</f>
        <v>54804600</v>
      </c>
      <c r="F427" s="240">
        <f t="shared" si="12"/>
        <v>0</v>
      </c>
      <c r="G427" s="240">
        <f t="shared" si="12"/>
        <v>81674840.159999996</v>
      </c>
      <c r="H427" s="240">
        <f t="shared" si="12"/>
        <v>0</v>
      </c>
      <c r="I427" s="240">
        <f t="shared" si="12"/>
        <v>136479440.16</v>
      </c>
      <c r="J427" s="240">
        <f t="shared" si="12"/>
        <v>1979674</v>
      </c>
      <c r="K427" s="240">
        <f t="shared" si="12"/>
        <v>49410405.759999998</v>
      </c>
      <c r="L427" s="240">
        <f t="shared" si="12"/>
        <v>385544448</v>
      </c>
      <c r="M427" s="240">
        <f t="shared" si="12"/>
        <v>436934527.75999999</v>
      </c>
      <c r="N427" s="240">
        <f t="shared" si="12"/>
        <v>2400463340.4099998</v>
      </c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15" customHeight="1" x14ac:dyDescent="0.2">
      <c r="A428" s="13"/>
      <c r="B428" s="13"/>
      <c r="C428" s="13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x14ac:dyDescent="0.2">
      <c r="A429" s="13"/>
      <c r="B429" s="13"/>
      <c r="C429" s="13"/>
      <c r="D429" s="13"/>
      <c r="E429" s="13"/>
      <c r="F429" s="13"/>
      <c r="G429" s="39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s="138" customFormat="1" ht="15.75" x14ac:dyDescent="0.2">
      <c r="A431" s="1" t="s">
        <v>0</v>
      </c>
      <c r="B431" s="1"/>
      <c r="C431" s="247" t="str">
        <f>C1</f>
        <v>Garda e Republikës</v>
      </c>
      <c r="D431" s="218"/>
      <c r="E431" s="218"/>
      <c r="F431" s="135"/>
      <c r="G431" s="135"/>
      <c r="H431" s="135"/>
      <c r="I431" s="136"/>
      <c r="J431" s="141"/>
      <c r="K431" s="217" t="s">
        <v>404</v>
      </c>
      <c r="L431" s="141"/>
      <c r="M431" s="141"/>
      <c r="N431" s="141"/>
      <c r="O431" s="141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</row>
    <row r="432" spans="1:29" ht="15.75" x14ac:dyDescent="0.2">
      <c r="A432" s="15"/>
      <c r="B432" s="218"/>
      <c r="C432" s="219" t="s">
        <v>518</v>
      </c>
      <c r="D432" s="220"/>
      <c r="E432" s="221"/>
      <c r="F432" s="218"/>
      <c r="G432" s="218"/>
      <c r="H432" s="218"/>
      <c r="I432" s="218"/>
      <c r="J432" s="218"/>
      <c r="K432" s="218"/>
      <c r="L432" s="4" t="s">
        <v>519</v>
      </c>
      <c r="M432" s="55"/>
      <c r="N432" s="141"/>
      <c r="O432" s="141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13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218" t="str">
        <f>J404</f>
        <v>VITI</v>
      </c>
      <c r="J433" s="218">
        <f>K404</f>
        <v>2020</v>
      </c>
      <c r="K433" s="181"/>
      <c r="L433" s="15" t="str">
        <f>M405</f>
        <v>NE / LEKE</v>
      </c>
      <c r="M433" s="55"/>
      <c r="N433" s="141"/>
      <c r="O433" s="141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14.25" customHeight="1" x14ac:dyDescent="0.2">
      <c r="A434" s="142"/>
      <c r="B434" s="142"/>
      <c r="C434" s="225"/>
      <c r="D434" s="227" t="s">
        <v>520</v>
      </c>
      <c r="E434" s="227"/>
      <c r="F434" s="227"/>
      <c r="G434" s="227" t="s">
        <v>521</v>
      </c>
      <c r="H434" s="227"/>
      <c r="I434" s="248" t="s">
        <v>522</v>
      </c>
      <c r="J434" s="249"/>
      <c r="K434" s="227" t="s">
        <v>523</v>
      </c>
      <c r="L434" s="227"/>
      <c r="M434" s="227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x14ac:dyDescent="0.2">
      <c r="A435" s="65" t="s">
        <v>6</v>
      </c>
      <c r="B435" s="229" t="s">
        <v>6</v>
      </c>
      <c r="C435" s="229" t="s">
        <v>10</v>
      </c>
      <c r="D435" s="226" t="s">
        <v>524</v>
      </c>
      <c r="E435" s="226" t="s">
        <v>525</v>
      </c>
      <c r="F435" s="226" t="s">
        <v>526</v>
      </c>
      <c r="G435" s="226" t="s">
        <v>524</v>
      </c>
      <c r="H435" s="226" t="s">
        <v>527</v>
      </c>
      <c r="I435" s="226" t="s">
        <v>524</v>
      </c>
      <c r="J435" s="226" t="s">
        <v>527</v>
      </c>
      <c r="K435" s="226" t="s">
        <v>524</v>
      </c>
      <c r="L435" s="226" t="s">
        <v>525</v>
      </c>
      <c r="M435" s="226" t="s">
        <v>526</v>
      </c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x14ac:dyDescent="0.2">
      <c r="A436" s="65" t="s">
        <v>489</v>
      </c>
      <c r="B436" s="65" t="s">
        <v>365</v>
      </c>
      <c r="C436" s="229"/>
      <c r="D436" s="229" t="s">
        <v>528</v>
      </c>
      <c r="E436" s="229" t="s">
        <v>529</v>
      </c>
      <c r="F436" s="229" t="s">
        <v>530</v>
      </c>
      <c r="G436" s="229" t="s">
        <v>528</v>
      </c>
      <c r="H436" s="229"/>
      <c r="I436" s="229" t="s">
        <v>528</v>
      </c>
      <c r="J436" s="229"/>
      <c r="K436" s="229" t="s">
        <v>528</v>
      </c>
      <c r="L436" s="229" t="s">
        <v>529</v>
      </c>
      <c r="M436" s="229" t="s">
        <v>530</v>
      </c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x14ac:dyDescent="0.2">
      <c r="A437" s="67"/>
      <c r="B437" s="67" t="s">
        <v>152</v>
      </c>
      <c r="C437" s="230"/>
      <c r="D437" s="230"/>
      <c r="E437" s="230"/>
      <c r="F437" s="230"/>
      <c r="G437" s="230"/>
      <c r="H437" s="230"/>
      <c r="I437" s="230"/>
      <c r="J437" s="230"/>
      <c r="K437" s="230"/>
      <c r="L437" s="230"/>
      <c r="M437" s="230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x14ac:dyDescent="0.2">
      <c r="A438" s="69" t="s">
        <v>157</v>
      </c>
      <c r="B438" s="69" t="s">
        <v>158</v>
      </c>
      <c r="C438" s="231" t="s">
        <v>159</v>
      </c>
      <c r="D438" s="230">
        <v>1</v>
      </c>
      <c r="E438" s="230">
        <v>2</v>
      </c>
      <c r="F438" s="230">
        <v>3</v>
      </c>
      <c r="G438" s="230">
        <v>4</v>
      </c>
      <c r="H438" s="230">
        <v>5</v>
      </c>
      <c r="I438" s="230">
        <v>6</v>
      </c>
      <c r="J438" s="230">
        <v>7</v>
      </c>
      <c r="K438" s="230">
        <v>8</v>
      </c>
      <c r="L438" s="230">
        <v>9</v>
      </c>
      <c r="M438" s="230">
        <v>10</v>
      </c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18" customHeight="1" x14ac:dyDescent="0.2">
      <c r="A439" s="69">
        <v>1</v>
      </c>
      <c r="B439" s="69">
        <v>20</v>
      </c>
      <c r="C439" s="250" t="s">
        <v>503</v>
      </c>
      <c r="D439" s="251">
        <f>SUM(D440:D442)</f>
        <v>0</v>
      </c>
      <c r="E439" s="251">
        <f t="shared" ref="E439:M439" si="13">SUM(E440:E442)</f>
        <v>0</v>
      </c>
      <c r="F439" s="251">
        <f t="shared" si="13"/>
        <v>0</v>
      </c>
      <c r="G439" s="251">
        <f t="shared" si="13"/>
        <v>0</v>
      </c>
      <c r="H439" s="251">
        <f t="shared" si="13"/>
        <v>0</v>
      </c>
      <c r="I439" s="251">
        <f t="shared" si="13"/>
        <v>0</v>
      </c>
      <c r="J439" s="251">
        <f t="shared" si="13"/>
        <v>0</v>
      </c>
      <c r="K439" s="251">
        <f t="shared" si="13"/>
        <v>0</v>
      </c>
      <c r="L439" s="251">
        <f t="shared" si="13"/>
        <v>0</v>
      </c>
      <c r="M439" s="251">
        <f t="shared" si="13"/>
        <v>0</v>
      </c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14.1" customHeight="1" x14ac:dyDescent="0.2">
      <c r="A440" s="69">
        <v>2</v>
      </c>
      <c r="B440" s="30">
        <v>201</v>
      </c>
      <c r="C440" s="252" t="s">
        <v>504</v>
      </c>
      <c r="D440" s="244">
        <v>0</v>
      </c>
      <c r="E440" s="244">
        <v>0</v>
      </c>
      <c r="F440" s="244">
        <f>D440-E440</f>
        <v>0</v>
      </c>
      <c r="G440" s="244">
        <f>E440-F440</f>
        <v>0</v>
      </c>
      <c r="H440" s="244">
        <f>F440-G440</f>
        <v>0</v>
      </c>
      <c r="I440" s="244">
        <f>G440-H440</f>
        <v>0</v>
      </c>
      <c r="J440" s="244">
        <f>H440-I440</f>
        <v>0</v>
      </c>
      <c r="K440" s="244">
        <f t="shared" ref="K440:L442" si="14">D440+G440-I440</f>
        <v>0</v>
      </c>
      <c r="L440" s="244">
        <f t="shared" si="14"/>
        <v>0</v>
      </c>
      <c r="M440" s="244">
        <f>K440-L440</f>
        <v>0</v>
      </c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14.1" customHeight="1" x14ac:dyDescent="0.2">
      <c r="A441" s="69">
        <v>3</v>
      </c>
      <c r="B441" s="30">
        <v>202</v>
      </c>
      <c r="C441" s="252" t="s">
        <v>63</v>
      </c>
      <c r="D441" s="244">
        <v>0</v>
      </c>
      <c r="E441" s="244">
        <v>0</v>
      </c>
      <c r="F441" s="244">
        <f>D441-E441</f>
        <v>0</v>
      </c>
      <c r="G441" s="244">
        <v>0</v>
      </c>
      <c r="H441" s="244">
        <v>0</v>
      </c>
      <c r="I441" s="244">
        <v>0</v>
      </c>
      <c r="J441" s="244">
        <v>0</v>
      </c>
      <c r="K441" s="244">
        <f t="shared" si="14"/>
        <v>0</v>
      </c>
      <c r="L441" s="244">
        <f t="shared" si="14"/>
        <v>0</v>
      </c>
      <c r="M441" s="244">
        <f>K441-L441</f>
        <v>0</v>
      </c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14.1" customHeight="1" x14ac:dyDescent="0.2">
      <c r="A442" s="69">
        <v>4</v>
      </c>
      <c r="B442" s="30">
        <v>203</v>
      </c>
      <c r="C442" s="252" t="s">
        <v>505</v>
      </c>
      <c r="D442" s="244">
        <v>0</v>
      </c>
      <c r="E442" s="244">
        <v>0</v>
      </c>
      <c r="F442" s="244">
        <f>D442-E442</f>
        <v>0</v>
      </c>
      <c r="G442" s="244">
        <f>E442-F442</f>
        <v>0</v>
      </c>
      <c r="H442" s="244">
        <f>F442-G442</f>
        <v>0</v>
      </c>
      <c r="I442" s="244">
        <f>G442-H442</f>
        <v>0</v>
      </c>
      <c r="J442" s="244">
        <f>H442-I442</f>
        <v>0</v>
      </c>
      <c r="K442" s="244">
        <f t="shared" si="14"/>
        <v>0</v>
      </c>
      <c r="L442" s="244">
        <f t="shared" si="14"/>
        <v>0</v>
      </c>
      <c r="M442" s="244">
        <f>K442-L442</f>
        <v>0</v>
      </c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18" customHeight="1" x14ac:dyDescent="0.2">
      <c r="A443" s="69">
        <v>5</v>
      </c>
      <c r="B443" s="239" t="s">
        <v>506</v>
      </c>
      <c r="C443" s="192" t="s">
        <v>531</v>
      </c>
      <c r="D443" s="253">
        <f>SUM(D444:D454)</f>
        <v>2700918428.0099998</v>
      </c>
      <c r="E443" s="253">
        <f>SUM(E444:E454)</f>
        <v>586165664.21537519</v>
      </c>
      <c r="F443" s="253">
        <f t="shared" ref="F443:M443" si="15">SUM(F444:F454)</f>
        <v>2114752763.7946248</v>
      </c>
      <c r="G443" s="253">
        <f t="shared" si="15"/>
        <v>136479440.16</v>
      </c>
      <c r="H443" s="253">
        <f t="shared" si="15"/>
        <v>58571548.610000007</v>
      </c>
      <c r="I443" s="253">
        <f t="shared" si="15"/>
        <v>436934527.75999999</v>
      </c>
      <c r="J443" s="253">
        <f t="shared" si="15"/>
        <v>44747367.120000005</v>
      </c>
      <c r="K443" s="253">
        <f t="shared" si="15"/>
        <v>2400463340.4099998</v>
      </c>
      <c r="L443" s="253">
        <f t="shared" si="15"/>
        <v>599989845.70537519</v>
      </c>
      <c r="M443" s="253">
        <f t="shared" si="15"/>
        <v>1800473494.7046247</v>
      </c>
      <c r="N443" s="13"/>
      <c r="O443" s="254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14.1" customHeight="1" x14ac:dyDescent="0.2">
      <c r="A444" s="69">
        <v>6</v>
      </c>
      <c r="B444" s="74">
        <v>210</v>
      </c>
      <c r="C444" s="75" t="s">
        <v>508</v>
      </c>
      <c r="D444" s="244">
        <v>925332446.38999999</v>
      </c>
      <c r="E444" s="244">
        <v>0</v>
      </c>
      <c r="F444" s="244">
        <f t="shared" ref="F444:F454" si="16">D444-E444</f>
        <v>925332446.38999999</v>
      </c>
      <c r="G444" s="244">
        <v>49486260</v>
      </c>
      <c r="H444" s="244">
        <v>0</v>
      </c>
      <c r="I444" s="244">
        <v>0</v>
      </c>
      <c r="J444" s="244">
        <v>0</v>
      </c>
      <c r="K444" s="244">
        <f t="shared" ref="K444:L454" si="17">D444+G444-I444</f>
        <v>974818706.38999999</v>
      </c>
      <c r="L444" s="244">
        <f t="shared" si="17"/>
        <v>0</v>
      </c>
      <c r="M444" s="244">
        <f t="shared" ref="M444:M454" si="18">K444-L444</f>
        <v>974818706.38999999</v>
      </c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14.1" customHeight="1" x14ac:dyDescent="0.2">
      <c r="A445" s="69">
        <v>7</v>
      </c>
      <c r="B445" s="74">
        <v>211</v>
      </c>
      <c r="C445" s="75" t="s">
        <v>509</v>
      </c>
      <c r="D445" s="244">
        <v>5417275.5</v>
      </c>
      <c r="E445" s="244">
        <v>0</v>
      </c>
      <c r="F445" s="244">
        <f t="shared" si="16"/>
        <v>5417275.5</v>
      </c>
      <c r="G445" s="244">
        <v>0</v>
      </c>
      <c r="H445" s="244">
        <v>0</v>
      </c>
      <c r="I445" s="244">
        <v>0</v>
      </c>
      <c r="J445" s="244">
        <v>0</v>
      </c>
      <c r="K445" s="244">
        <f t="shared" si="17"/>
        <v>5417275.5</v>
      </c>
      <c r="L445" s="244">
        <f t="shared" si="17"/>
        <v>0</v>
      </c>
      <c r="M445" s="244">
        <f t="shared" si="18"/>
        <v>5417275.5</v>
      </c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14.1" customHeight="1" x14ac:dyDescent="0.2">
      <c r="A446" s="69">
        <v>8</v>
      </c>
      <c r="B446" s="74">
        <v>212</v>
      </c>
      <c r="C446" s="75" t="s">
        <v>510</v>
      </c>
      <c r="D446" s="244">
        <v>364699152</v>
      </c>
      <c r="E446" s="244">
        <v>83437992.1109</v>
      </c>
      <c r="F446" s="244">
        <f t="shared" si="16"/>
        <v>281261159.88910002</v>
      </c>
      <c r="G446" s="244">
        <v>0</v>
      </c>
      <c r="H446" s="244">
        <v>13062591.27</v>
      </c>
      <c r="I446" s="244">
        <v>72858445</v>
      </c>
      <c r="J446" s="244">
        <v>23985726.27</v>
      </c>
      <c r="K446" s="244">
        <f t="shared" si="17"/>
        <v>291840707</v>
      </c>
      <c r="L446" s="244">
        <f t="shared" si="17"/>
        <v>72514857.1109</v>
      </c>
      <c r="M446" s="244">
        <f t="shared" si="18"/>
        <v>219325849.88910002</v>
      </c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14.1" customHeight="1" x14ac:dyDescent="0.2">
      <c r="A447" s="69">
        <v>9</v>
      </c>
      <c r="B447" s="74">
        <v>213</v>
      </c>
      <c r="C447" s="75" t="s">
        <v>511</v>
      </c>
      <c r="D447" s="244">
        <v>5766983</v>
      </c>
      <c r="E447" s="244">
        <v>4782906.5329799997</v>
      </c>
      <c r="F447" s="244">
        <f t="shared" si="16"/>
        <v>984076.46702000033</v>
      </c>
      <c r="G447" s="244">
        <v>0</v>
      </c>
      <c r="H447" s="244">
        <v>32667.97</v>
      </c>
      <c r="I447" s="244">
        <v>5382083</v>
      </c>
      <c r="J447" s="244">
        <v>4668635.9000000004</v>
      </c>
      <c r="K447" s="244">
        <f t="shared" si="17"/>
        <v>384900</v>
      </c>
      <c r="L447" s="244">
        <f t="shared" si="17"/>
        <v>146938.60297999904</v>
      </c>
      <c r="M447" s="244">
        <f t="shared" si="18"/>
        <v>237961.39702000096</v>
      </c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14.1" customHeight="1" x14ac:dyDescent="0.2">
      <c r="A448" s="69">
        <v>10</v>
      </c>
      <c r="B448" s="74">
        <v>214</v>
      </c>
      <c r="C448" s="75" t="s">
        <v>512</v>
      </c>
      <c r="D448" s="244">
        <v>809628490.71000004</v>
      </c>
      <c r="E448" s="244">
        <v>167435076.14559129</v>
      </c>
      <c r="F448" s="244">
        <f t="shared" si="16"/>
        <v>642193414.56440878</v>
      </c>
      <c r="G448" s="244">
        <v>86925864</v>
      </c>
      <c r="H448" s="244">
        <v>33575270.100000001</v>
      </c>
      <c r="I448" s="244">
        <v>313494306.43000001</v>
      </c>
      <c r="J448" s="244">
        <v>13170072.970000001</v>
      </c>
      <c r="K448" s="244">
        <f t="shared" si="17"/>
        <v>583060048.27999997</v>
      </c>
      <c r="L448" s="244">
        <f t="shared" si="17"/>
        <v>187840273.27559128</v>
      </c>
      <c r="M448" s="244">
        <f t="shared" si="18"/>
        <v>395219775.00440872</v>
      </c>
      <c r="N448" s="39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14.1" customHeight="1" x14ac:dyDescent="0.2">
      <c r="A449" s="69">
        <v>11</v>
      </c>
      <c r="B449" s="74">
        <v>215</v>
      </c>
      <c r="C449" s="75" t="s">
        <v>513</v>
      </c>
      <c r="D449" s="244">
        <v>538447167</v>
      </c>
      <c r="E449" s="244">
        <v>290675558.53000003</v>
      </c>
      <c r="F449" s="244">
        <f t="shared" si="16"/>
        <v>247771608.46999997</v>
      </c>
      <c r="G449" s="244">
        <v>0</v>
      </c>
      <c r="H449" s="244">
        <v>11540361.390000001</v>
      </c>
      <c r="I449" s="244">
        <v>40475186</v>
      </c>
      <c r="J449" s="244">
        <v>167928.88</v>
      </c>
      <c r="K449" s="244">
        <f t="shared" si="17"/>
        <v>497971981</v>
      </c>
      <c r="L449" s="244">
        <f t="shared" si="17"/>
        <v>302047991.04000002</v>
      </c>
      <c r="M449" s="244">
        <f t="shared" si="18"/>
        <v>195923989.95999998</v>
      </c>
      <c r="N449" s="39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14.1" customHeight="1" x14ac:dyDescent="0.2">
      <c r="A450" s="69">
        <v>12</v>
      </c>
      <c r="B450" s="74">
        <v>216</v>
      </c>
      <c r="C450" s="75" t="s">
        <v>514</v>
      </c>
      <c r="D450" s="244">
        <v>0</v>
      </c>
      <c r="E450" s="244">
        <v>0</v>
      </c>
      <c r="F450" s="244">
        <f t="shared" si="16"/>
        <v>0</v>
      </c>
      <c r="G450" s="244">
        <v>0</v>
      </c>
      <c r="H450" s="244">
        <v>0</v>
      </c>
      <c r="I450" s="244"/>
      <c r="J450" s="244">
        <v>0</v>
      </c>
      <c r="K450" s="244">
        <f t="shared" si="17"/>
        <v>0</v>
      </c>
      <c r="L450" s="244">
        <f t="shared" si="17"/>
        <v>0</v>
      </c>
      <c r="M450" s="244">
        <f t="shared" si="18"/>
        <v>0</v>
      </c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14.1" customHeight="1" x14ac:dyDescent="0.2">
      <c r="A451" s="69">
        <v>13</v>
      </c>
      <c r="B451" s="74">
        <v>217</v>
      </c>
      <c r="C451" s="75" t="s">
        <v>74</v>
      </c>
      <c r="D451" s="244">
        <v>300000</v>
      </c>
      <c r="E451" s="244">
        <v>53976.560953904103</v>
      </c>
      <c r="F451" s="244">
        <f t="shared" si="16"/>
        <v>246023.43904609588</v>
      </c>
      <c r="G451" s="244">
        <v>60000</v>
      </c>
      <c r="H451" s="244">
        <v>14784.78</v>
      </c>
      <c r="I451" s="244">
        <v>60000</v>
      </c>
      <c r="J451" s="244">
        <v>557.38</v>
      </c>
      <c r="K451" s="244">
        <f t="shared" si="17"/>
        <v>300000</v>
      </c>
      <c r="L451" s="244">
        <f t="shared" si="17"/>
        <v>68203.960953904098</v>
      </c>
      <c r="M451" s="244">
        <f t="shared" si="18"/>
        <v>231796.03904609592</v>
      </c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14.1" customHeight="1" x14ac:dyDescent="0.2">
      <c r="A452" s="69">
        <v>14</v>
      </c>
      <c r="B452" s="74">
        <v>218</v>
      </c>
      <c r="C452" s="75" t="s">
        <v>75</v>
      </c>
      <c r="D452" s="244">
        <v>51326913.409999996</v>
      </c>
      <c r="E452" s="244">
        <v>39780154.334950007</v>
      </c>
      <c r="F452" s="244">
        <f t="shared" si="16"/>
        <v>11546759.075049989</v>
      </c>
      <c r="G452" s="244">
        <v>7316.1600000039034</v>
      </c>
      <c r="H452" s="244">
        <v>345873.1</v>
      </c>
      <c r="I452" s="244">
        <v>4664507.33</v>
      </c>
      <c r="J452" s="244">
        <v>2754445.72</v>
      </c>
      <c r="K452" s="244">
        <f t="shared" si="17"/>
        <v>46669722.240000002</v>
      </c>
      <c r="L452" s="244">
        <f t="shared" si="17"/>
        <v>37371581.71495001</v>
      </c>
      <c r="M452" s="244">
        <f t="shared" si="18"/>
        <v>9298140.5250499919</v>
      </c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14.1" customHeight="1" x14ac:dyDescent="0.2">
      <c r="A453" s="69">
        <v>15</v>
      </c>
      <c r="B453" s="74">
        <v>24</v>
      </c>
      <c r="C453" s="75" t="s">
        <v>515</v>
      </c>
      <c r="D453" s="244">
        <v>0</v>
      </c>
      <c r="E453" s="244">
        <v>0</v>
      </c>
      <c r="F453" s="244">
        <f t="shared" si="16"/>
        <v>0</v>
      </c>
      <c r="G453" s="244">
        <v>0</v>
      </c>
      <c r="H453" s="244">
        <v>0</v>
      </c>
      <c r="I453" s="244">
        <v>0</v>
      </c>
      <c r="J453" s="244">
        <v>0</v>
      </c>
      <c r="K453" s="244">
        <f t="shared" si="17"/>
        <v>0</v>
      </c>
      <c r="L453" s="244">
        <f t="shared" si="17"/>
        <v>0</v>
      </c>
      <c r="M453" s="244">
        <f t="shared" si="18"/>
        <v>0</v>
      </c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14.1" customHeight="1" x14ac:dyDescent="0.2">
      <c r="A454" s="69">
        <v>16</v>
      </c>
      <c r="B454" s="74">
        <v>28</v>
      </c>
      <c r="C454" s="75" t="s">
        <v>516</v>
      </c>
      <c r="D454" s="244">
        <v>0</v>
      </c>
      <c r="E454" s="244">
        <v>0</v>
      </c>
      <c r="F454" s="244">
        <f t="shared" si="16"/>
        <v>0</v>
      </c>
      <c r="G454" s="244">
        <v>0</v>
      </c>
      <c r="H454" s="244">
        <v>0</v>
      </c>
      <c r="I454" s="244">
        <v>0</v>
      </c>
      <c r="J454" s="244">
        <v>0</v>
      </c>
      <c r="K454" s="244">
        <f t="shared" si="17"/>
        <v>0</v>
      </c>
      <c r="L454" s="244">
        <f t="shared" si="17"/>
        <v>0</v>
      </c>
      <c r="M454" s="244">
        <f t="shared" si="18"/>
        <v>0</v>
      </c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18" customHeight="1" x14ac:dyDescent="0.2">
      <c r="A455" s="69">
        <v>17</v>
      </c>
      <c r="B455" s="69"/>
      <c r="C455" s="192" t="s">
        <v>517</v>
      </c>
      <c r="D455" s="253">
        <f>D439+D443</f>
        <v>2700918428.0099998</v>
      </c>
      <c r="E455" s="253">
        <f t="shared" ref="E455:M455" si="19">E439+E443</f>
        <v>586165664.21537519</v>
      </c>
      <c r="F455" s="253">
        <f t="shared" si="19"/>
        <v>2114752763.7946248</v>
      </c>
      <c r="G455" s="253">
        <f t="shared" si="19"/>
        <v>136479440.16</v>
      </c>
      <c r="H455" s="253">
        <f t="shared" si="19"/>
        <v>58571548.610000007</v>
      </c>
      <c r="I455" s="253">
        <f t="shared" si="19"/>
        <v>436934527.75999999</v>
      </c>
      <c r="J455" s="253">
        <f t="shared" si="19"/>
        <v>44747367.120000005</v>
      </c>
      <c r="K455" s="253">
        <f t="shared" si="19"/>
        <v>2400463340.4099998</v>
      </c>
      <c r="L455" s="253">
        <f t="shared" si="19"/>
        <v>599989845.70537519</v>
      </c>
      <c r="M455" s="253">
        <f t="shared" si="19"/>
        <v>1800473494.7046247</v>
      </c>
      <c r="N455" s="255"/>
      <c r="O455" s="254"/>
      <c r="P455" s="13"/>
      <c r="Q455" s="39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255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15.75" customHeight="1" x14ac:dyDescent="0.2">
      <c r="A457" s="256" t="s">
        <v>532</v>
      </c>
      <c r="B457" s="257"/>
      <c r="C457" s="27" t="s">
        <v>139</v>
      </c>
      <c r="D457" s="258" t="s">
        <v>533</v>
      </c>
      <c r="E457" s="259"/>
      <c r="F457" s="260"/>
      <c r="G457" s="174"/>
      <c r="H457" s="174"/>
      <c r="I457" s="174"/>
      <c r="J457" s="258" t="s">
        <v>534</v>
      </c>
      <c r="K457" s="259"/>
      <c r="L457" s="259"/>
      <c r="M457" s="260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x14ac:dyDescent="0.2">
      <c r="A458" s="49" t="s">
        <v>141</v>
      </c>
      <c r="B458" s="50"/>
      <c r="C458" s="214" t="s">
        <v>535</v>
      </c>
      <c r="D458" s="174">
        <f>D411-D439</f>
        <v>0</v>
      </c>
      <c r="E458" s="174"/>
      <c r="F458" s="174"/>
      <c r="G458" s="174"/>
      <c r="H458" s="174"/>
      <c r="I458" s="174"/>
      <c r="J458" s="174"/>
      <c r="K458" s="174">
        <f>M411-K439</f>
        <v>0</v>
      </c>
      <c r="L458" s="174"/>
      <c r="M458" s="174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x14ac:dyDescent="0.2">
      <c r="A459" s="49" t="s">
        <v>143</v>
      </c>
      <c r="B459" s="50"/>
      <c r="C459" s="214" t="s">
        <v>536</v>
      </c>
      <c r="D459" s="174">
        <f>D415-D443</f>
        <v>0</v>
      </c>
      <c r="E459" s="174"/>
      <c r="F459" s="174"/>
      <c r="G459" s="174"/>
      <c r="H459" s="174"/>
      <c r="I459" s="174"/>
      <c r="J459" s="174"/>
      <c r="K459" s="174">
        <f>M415</f>
        <v>436934527.75999999</v>
      </c>
      <c r="L459" s="174"/>
      <c r="M459" s="174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x14ac:dyDescent="0.2">
      <c r="A460" s="49" t="s">
        <v>298</v>
      </c>
      <c r="B460" s="50"/>
      <c r="C460" s="261" t="s">
        <v>537</v>
      </c>
      <c r="D460" s="262"/>
      <c r="E460" s="263"/>
      <c r="F460" s="174">
        <f>F439-E50</f>
        <v>0</v>
      </c>
      <c r="G460" s="174"/>
      <c r="H460" s="174"/>
      <c r="I460" s="174"/>
      <c r="J460" s="174"/>
      <c r="K460" s="174"/>
      <c r="L460" s="174"/>
      <c r="M460" s="174">
        <f>M439-D50</f>
        <v>0</v>
      </c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x14ac:dyDescent="0.2">
      <c r="A461" s="49" t="s">
        <v>538</v>
      </c>
      <c r="B461" s="50"/>
      <c r="C461" s="261" t="s">
        <v>539</v>
      </c>
      <c r="D461" s="262"/>
      <c r="E461" s="263"/>
      <c r="F461" s="174">
        <f>F443-E49</f>
        <v>0</v>
      </c>
      <c r="G461" s="174"/>
      <c r="H461" s="174"/>
      <c r="I461" s="174"/>
      <c r="J461" s="174"/>
      <c r="K461" s="174"/>
      <c r="L461" s="174"/>
      <c r="M461" s="174">
        <f>M443-D54</f>
        <v>0</v>
      </c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x14ac:dyDescent="0.2">
      <c r="A462" s="54"/>
      <c r="B462" s="54"/>
      <c r="C462" s="54"/>
      <c r="D462" s="13"/>
      <c r="E462" s="13"/>
      <c r="F462" s="12"/>
      <c r="G462" s="12"/>
      <c r="H462" s="12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x14ac:dyDescent="0.2">
      <c r="A463" s="9"/>
      <c r="B463" s="9"/>
      <c r="C463" s="9"/>
      <c r="D463" s="264"/>
      <c r="E463" s="264"/>
      <c r="F463" s="265"/>
      <c r="G463" s="265"/>
      <c r="H463" s="133"/>
      <c r="I463" s="55"/>
      <c r="J463" s="55"/>
      <c r="K463" s="55"/>
      <c r="L463" s="55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s="138" customFormat="1" ht="15.75" x14ac:dyDescent="0.2">
      <c r="A464" s="1" t="s">
        <v>0</v>
      </c>
      <c r="B464" s="1"/>
      <c r="C464" s="266" t="str">
        <f>C1</f>
        <v>Garda e Republikës</v>
      </c>
      <c r="D464" s="264"/>
      <c r="E464" s="264"/>
      <c r="F464" s="267" t="s">
        <v>4</v>
      </c>
      <c r="G464" s="265"/>
      <c r="H464" s="135"/>
      <c r="I464" s="217" t="s">
        <v>404</v>
      </c>
      <c r="J464" s="141"/>
      <c r="K464" s="141"/>
      <c r="L464" s="141"/>
      <c r="M464" s="137"/>
      <c r="N464" s="268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</row>
    <row r="465" spans="1:29" ht="15" x14ac:dyDescent="0.2">
      <c r="A465" s="8"/>
      <c r="B465" s="269" t="s">
        <v>540</v>
      </c>
      <c r="C465" s="269"/>
      <c r="D465" s="269"/>
      <c r="E465" s="269"/>
      <c r="F465" s="269"/>
      <c r="G465" s="269"/>
      <c r="H465" s="269"/>
      <c r="I465" s="269"/>
      <c r="J465" s="8"/>
      <c r="K465" s="4" t="s">
        <v>541</v>
      </c>
      <c r="L465" s="270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1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 t="s">
        <v>408</v>
      </c>
      <c r="K466" s="8"/>
      <c r="L466" s="270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16.5" customHeight="1" x14ac:dyDescent="0.2">
      <c r="A467" s="271"/>
      <c r="B467" s="272" t="s">
        <v>542</v>
      </c>
      <c r="C467" s="273"/>
      <c r="D467" s="274" t="s">
        <v>543</v>
      </c>
      <c r="E467" s="274"/>
      <c r="F467" s="274"/>
      <c r="G467" s="228" t="s">
        <v>544</v>
      </c>
      <c r="H467" s="228"/>
      <c r="I467" s="228"/>
      <c r="J467" s="228"/>
      <c r="K467" s="228"/>
      <c r="L467" s="228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15" x14ac:dyDescent="0.2">
      <c r="A468" s="275"/>
      <c r="B468" s="276"/>
      <c r="C468" s="277"/>
      <c r="D468" s="278" t="s">
        <v>545</v>
      </c>
      <c r="E468" s="278"/>
      <c r="F468" s="278"/>
      <c r="G468" s="279" t="s">
        <v>546</v>
      </c>
      <c r="H468" s="279" t="s">
        <v>238</v>
      </c>
      <c r="I468" s="279" t="s">
        <v>547</v>
      </c>
      <c r="J468" s="279" t="s">
        <v>548</v>
      </c>
      <c r="K468" s="279" t="s">
        <v>238</v>
      </c>
      <c r="L468" s="279" t="s">
        <v>549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5" x14ac:dyDescent="0.2">
      <c r="A469" s="280" t="s">
        <v>6</v>
      </c>
      <c r="B469" s="276"/>
      <c r="C469" s="277"/>
      <c r="D469" s="279" t="s">
        <v>550</v>
      </c>
      <c r="E469" s="279"/>
      <c r="F469" s="279" t="s">
        <v>551</v>
      </c>
      <c r="G469" s="279" t="s">
        <v>552</v>
      </c>
      <c r="H469" s="279" t="s">
        <v>553</v>
      </c>
      <c r="I469" s="279" t="s">
        <v>554</v>
      </c>
      <c r="J469" s="279" t="s">
        <v>555</v>
      </c>
      <c r="K469" s="279" t="s">
        <v>497</v>
      </c>
      <c r="L469" s="279" t="s">
        <v>556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5" x14ac:dyDescent="0.2">
      <c r="A470" s="275"/>
      <c r="B470" s="276"/>
      <c r="C470" s="277"/>
      <c r="D470" s="279" t="s">
        <v>497</v>
      </c>
      <c r="E470" s="279" t="s">
        <v>557</v>
      </c>
      <c r="F470" s="279" t="s">
        <v>558</v>
      </c>
      <c r="G470" s="279" t="s">
        <v>559</v>
      </c>
      <c r="H470" s="279" t="s">
        <v>560</v>
      </c>
      <c r="I470" s="279" t="s">
        <v>561</v>
      </c>
      <c r="J470" s="279" t="s">
        <v>562</v>
      </c>
      <c r="K470" s="279" t="s">
        <v>563</v>
      </c>
      <c r="L470" s="279" t="s">
        <v>497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5" x14ac:dyDescent="0.2">
      <c r="A471" s="275"/>
      <c r="B471" s="276"/>
      <c r="C471" s="277"/>
      <c r="D471" s="279" t="s">
        <v>564</v>
      </c>
      <c r="E471" s="279"/>
      <c r="F471" s="279" t="s">
        <v>565</v>
      </c>
      <c r="G471" s="279"/>
      <c r="H471" s="279"/>
      <c r="I471" s="279" t="s">
        <v>566</v>
      </c>
      <c r="J471" s="279" t="s">
        <v>567</v>
      </c>
      <c r="K471" s="279"/>
      <c r="L471" s="279" t="s">
        <v>568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5" x14ac:dyDescent="0.2">
      <c r="A472" s="281"/>
      <c r="B472" s="282"/>
      <c r="C472" s="283"/>
      <c r="D472" s="284"/>
      <c r="E472" s="284"/>
      <c r="F472" s="284" t="s">
        <v>569</v>
      </c>
      <c r="G472" s="284"/>
      <c r="H472" s="284"/>
      <c r="I472" s="284"/>
      <c r="J472" s="284" t="s">
        <v>570</v>
      </c>
      <c r="K472" s="284"/>
      <c r="L472" s="284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5" x14ac:dyDescent="0.2">
      <c r="A473" s="205" t="s">
        <v>157</v>
      </c>
      <c r="B473" s="285" t="s">
        <v>158</v>
      </c>
      <c r="C473" s="286"/>
      <c r="D473" s="205">
        <v>1</v>
      </c>
      <c r="E473" s="205">
        <v>2</v>
      </c>
      <c r="F473" s="205">
        <v>3</v>
      </c>
      <c r="G473" s="205">
        <v>4</v>
      </c>
      <c r="H473" s="205">
        <v>5</v>
      </c>
      <c r="I473" s="205">
        <v>6</v>
      </c>
      <c r="J473" s="205">
        <v>7</v>
      </c>
      <c r="K473" s="205">
        <v>8</v>
      </c>
      <c r="L473" s="205">
        <v>9</v>
      </c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4.25" customHeight="1" x14ac:dyDescent="0.2">
      <c r="A474" s="287"/>
      <c r="B474" s="288" t="s">
        <v>571</v>
      </c>
      <c r="C474" s="289"/>
      <c r="D474" s="290">
        <f>SUM(D476:D481)</f>
        <v>67</v>
      </c>
      <c r="E474" s="290">
        <f t="shared" ref="E474:L474" si="20">SUM(E476:E481)</f>
        <v>64</v>
      </c>
      <c r="F474" s="290">
        <f t="shared" si="20"/>
        <v>1349</v>
      </c>
      <c r="G474" s="290">
        <f t="shared" si="20"/>
        <v>1091076571</v>
      </c>
      <c r="H474" s="290">
        <f t="shared" si="20"/>
        <v>0</v>
      </c>
      <c r="I474" s="290">
        <f>SUM(I476:I481)</f>
        <v>1150050</v>
      </c>
      <c r="J474" s="290">
        <f t="shared" si="20"/>
        <v>179640018</v>
      </c>
      <c r="K474" s="290">
        <f t="shared" si="20"/>
        <v>0</v>
      </c>
      <c r="L474" s="290">
        <f t="shared" si="20"/>
        <v>79783637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5" customHeight="1" x14ac:dyDescent="0.2">
      <c r="A475" s="291"/>
      <c r="B475" s="292"/>
      <c r="C475" s="293"/>
      <c r="D475" s="294"/>
      <c r="E475" s="294"/>
      <c r="F475" s="294"/>
      <c r="G475" s="294"/>
      <c r="H475" s="294"/>
      <c r="I475" s="294"/>
      <c r="J475" s="294"/>
      <c r="K475" s="294"/>
      <c r="L475" s="294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5.75" customHeight="1" x14ac:dyDescent="0.2">
      <c r="A476" s="295">
        <v>1</v>
      </c>
      <c r="B476" s="296" t="s">
        <v>572</v>
      </c>
      <c r="C476" s="297"/>
      <c r="D476" s="298">
        <v>1</v>
      </c>
      <c r="E476" s="298">
        <v>3</v>
      </c>
      <c r="F476" s="298">
        <f>70+D476-E476</f>
        <v>68</v>
      </c>
      <c r="G476" s="298">
        <v>76423202</v>
      </c>
      <c r="H476" s="298">
        <v>0</v>
      </c>
      <c r="I476" s="298">
        <v>0</v>
      </c>
      <c r="J476" s="298">
        <v>14035487</v>
      </c>
      <c r="K476" s="298">
        <v>0</v>
      </c>
      <c r="L476" s="298">
        <v>9334480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6.5" customHeight="1" x14ac:dyDescent="0.2">
      <c r="A477" s="295">
        <v>2</v>
      </c>
      <c r="B477" s="296" t="s">
        <v>573</v>
      </c>
      <c r="C477" s="297"/>
      <c r="D477" s="298">
        <v>0</v>
      </c>
      <c r="E477" s="298">
        <v>1</v>
      </c>
      <c r="F477" s="298">
        <f>213+D477-E477</f>
        <v>212</v>
      </c>
      <c r="G477" s="298">
        <v>191638616</v>
      </c>
      <c r="H477" s="298">
        <v>0</v>
      </c>
      <c r="I477" s="298">
        <v>130000</v>
      </c>
      <c r="J477" s="298">
        <v>31572354</v>
      </c>
      <c r="K477" s="298">
        <v>0</v>
      </c>
      <c r="L477" s="298">
        <v>14625365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5.75" customHeight="1" x14ac:dyDescent="0.2">
      <c r="A478" s="295">
        <v>3</v>
      </c>
      <c r="B478" s="296" t="s">
        <v>574</v>
      </c>
      <c r="C478" s="297"/>
      <c r="D478" s="298">
        <v>15</v>
      </c>
      <c r="E478" s="298">
        <v>11</v>
      </c>
      <c r="F478" s="298">
        <f>508+D478-E478</f>
        <v>512</v>
      </c>
      <c r="G478" s="298">
        <v>416964675</v>
      </c>
      <c r="H478" s="298">
        <v>0</v>
      </c>
      <c r="I478" s="298">
        <v>25000</v>
      </c>
      <c r="J478" s="298">
        <v>67551301</v>
      </c>
      <c r="K478" s="298">
        <v>0</v>
      </c>
      <c r="L478" s="298">
        <v>28489429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6.5" customHeight="1" x14ac:dyDescent="0.2">
      <c r="A479" s="295">
        <v>4</v>
      </c>
      <c r="B479" s="296" t="s">
        <v>575</v>
      </c>
      <c r="C479" s="297"/>
      <c r="D479" s="298">
        <v>51</v>
      </c>
      <c r="E479" s="298">
        <v>49</v>
      </c>
      <c r="F479" s="298">
        <f>541+D479-E479</f>
        <v>543</v>
      </c>
      <c r="G479" s="298">
        <v>402859588</v>
      </c>
      <c r="H479" s="298">
        <v>0</v>
      </c>
      <c r="I479" s="298">
        <v>995050</v>
      </c>
      <c r="J479" s="298">
        <v>65902177</v>
      </c>
      <c r="K479" s="298">
        <v>0</v>
      </c>
      <c r="L479" s="298">
        <v>27263466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6.5" customHeight="1" x14ac:dyDescent="0.2">
      <c r="A480" s="295">
        <v>5</v>
      </c>
      <c r="B480" s="296" t="s">
        <v>576</v>
      </c>
      <c r="C480" s="297"/>
      <c r="D480" s="298">
        <v>0</v>
      </c>
      <c r="E480" s="298">
        <v>0</v>
      </c>
      <c r="F480" s="298">
        <f>14+D480-E480</f>
        <v>14</v>
      </c>
      <c r="G480" s="298">
        <v>3190490</v>
      </c>
      <c r="H480" s="298">
        <v>0</v>
      </c>
      <c r="I480" s="298">
        <v>0</v>
      </c>
      <c r="J480" s="298">
        <v>578699</v>
      </c>
      <c r="K480" s="298">
        <v>0</v>
      </c>
      <c r="L480" s="298">
        <v>70897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16.5" customHeight="1" x14ac:dyDescent="0.2">
      <c r="A481" s="295">
        <v>6</v>
      </c>
      <c r="B481" s="296" t="s">
        <v>577</v>
      </c>
      <c r="C481" s="297"/>
      <c r="D481" s="299"/>
      <c r="E481" s="299"/>
      <c r="F481" s="299"/>
      <c r="G481" s="299"/>
      <c r="H481" s="299"/>
      <c r="I481" s="299"/>
      <c r="J481" s="299"/>
      <c r="K481" s="299"/>
      <c r="L481" s="29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x14ac:dyDescent="0.2">
      <c r="A482" s="300"/>
      <c r="B482" s="301"/>
      <c r="C482" s="302"/>
      <c r="D482" s="302"/>
      <c r="E482" s="302"/>
      <c r="F482" s="302"/>
      <c r="G482" s="302"/>
      <c r="H482" s="302"/>
      <c r="I482" s="302"/>
      <c r="J482" s="302"/>
      <c r="K482" s="302"/>
      <c r="L482" s="302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x14ac:dyDescent="0.2">
      <c r="A483" s="300"/>
      <c r="B483" s="301" t="s">
        <v>578</v>
      </c>
      <c r="C483" s="300"/>
      <c r="D483" s="300"/>
      <c r="E483" s="300"/>
      <c r="F483" s="300"/>
      <c r="G483" s="302"/>
      <c r="H483" s="302"/>
      <c r="I483" s="300"/>
      <c r="J483" s="300"/>
      <c r="K483" s="300"/>
      <c r="L483" s="300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x14ac:dyDescent="0.2">
      <c r="A484" s="300"/>
      <c r="B484" s="300" t="s">
        <v>579</v>
      </c>
      <c r="C484" s="300"/>
      <c r="D484" s="300"/>
      <c r="E484" s="300"/>
      <c r="F484" s="300"/>
      <c r="G484" s="302"/>
      <c r="H484" s="300"/>
      <c r="I484" s="303"/>
      <c r="J484" s="304"/>
      <c r="K484" s="305"/>
      <c r="L484" s="306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x14ac:dyDescent="0.2">
      <c r="A485" s="300"/>
      <c r="B485" s="300" t="s">
        <v>580</v>
      </c>
      <c r="C485" s="300"/>
      <c r="D485" s="300"/>
      <c r="E485" s="300"/>
      <c r="F485" s="300"/>
      <c r="G485" s="302"/>
      <c r="H485" s="300"/>
      <c r="I485" s="303"/>
      <c r="J485" s="300"/>
      <c r="K485" s="302"/>
      <c r="L485" s="302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x14ac:dyDescent="0.2">
      <c r="A486" s="300"/>
      <c r="B486" s="300" t="s">
        <v>581</v>
      </c>
      <c r="C486" s="300"/>
      <c r="D486" s="300"/>
      <c r="E486" s="300"/>
      <c r="F486" s="300"/>
      <c r="G486" s="302"/>
      <c r="H486" s="302"/>
      <c r="I486" s="302"/>
      <c r="J486" s="302"/>
      <c r="K486" s="302"/>
      <c r="L486" s="302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x14ac:dyDescent="0.2">
      <c r="A487" s="300"/>
      <c r="B487" s="300" t="s">
        <v>582</v>
      </c>
      <c r="C487" s="300"/>
      <c r="D487" s="300"/>
      <c r="E487" s="300"/>
      <c r="F487" s="300"/>
      <c r="G487" s="300"/>
      <c r="H487" s="300"/>
      <c r="I487" s="303"/>
      <c r="J487" s="300"/>
      <c r="K487" s="302"/>
      <c r="L487" s="300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x14ac:dyDescent="0.2">
      <c r="A488" s="300"/>
      <c r="B488" s="300" t="s">
        <v>583</v>
      </c>
      <c r="C488" s="300"/>
      <c r="D488" s="300"/>
      <c r="E488" s="300"/>
      <c r="F488" s="300"/>
      <c r="G488" s="300"/>
      <c r="H488" s="300"/>
      <c r="I488" s="303"/>
      <c r="J488" s="300"/>
      <c r="K488" s="305"/>
      <c r="L488" s="300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x14ac:dyDescent="0.2">
      <c r="A489" s="300"/>
      <c r="B489" s="300" t="s">
        <v>584</v>
      </c>
      <c r="C489" s="300"/>
      <c r="D489" s="300"/>
      <c r="E489" s="300"/>
      <c r="F489" s="300"/>
      <c r="G489" s="300"/>
      <c r="H489" s="300"/>
      <c r="I489" s="300"/>
      <c r="J489" s="300"/>
      <c r="K489" s="300"/>
      <c r="L489" s="300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x14ac:dyDescent="0.2">
      <c r="A490" s="300"/>
      <c r="B490" s="300" t="s">
        <v>585</v>
      </c>
      <c r="C490" s="300"/>
      <c r="D490" s="300"/>
      <c r="E490" s="300"/>
      <c r="F490" s="300"/>
      <c r="G490" s="300"/>
      <c r="H490" s="300"/>
      <c r="I490" s="300"/>
      <c r="J490" s="300"/>
      <c r="K490" s="300"/>
      <c r="L490" s="300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x14ac:dyDescent="0.2">
      <c r="A491" s="300"/>
      <c r="B491" s="300" t="s">
        <v>586</v>
      </c>
      <c r="C491" s="300"/>
      <c r="D491" s="300"/>
      <c r="E491" s="300"/>
      <c r="F491" s="300"/>
      <c r="G491" s="300"/>
      <c r="H491" s="300"/>
      <c r="I491" s="300"/>
      <c r="J491" s="300"/>
      <c r="K491" s="300"/>
      <c r="L491" s="300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x14ac:dyDescent="0.2">
      <c r="A492" s="54"/>
      <c r="B492" s="54"/>
      <c r="C492" s="54"/>
      <c r="D492" s="13"/>
      <c r="E492" s="13"/>
      <c r="F492" s="12"/>
      <c r="G492" s="12"/>
      <c r="H492" s="12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x14ac:dyDescent="0.2">
      <c r="A493" s="54"/>
      <c r="B493" s="54"/>
      <c r="C493" s="54"/>
      <c r="D493" s="13"/>
      <c r="E493" s="13"/>
      <c r="F493" s="12"/>
      <c r="G493" s="12"/>
      <c r="H493" s="12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x14ac:dyDescent="0.2">
      <c r="A494" s="54"/>
      <c r="B494" s="54"/>
      <c r="C494" s="54"/>
      <c r="D494" s="13"/>
      <c r="E494" s="13"/>
      <c r="F494" s="12"/>
      <c r="G494" s="12"/>
      <c r="H494" s="12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x14ac:dyDescent="0.2">
      <c r="A495" s="54"/>
      <c r="B495" s="54"/>
      <c r="C495" s="54"/>
      <c r="D495" s="13"/>
      <c r="E495" s="13"/>
      <c r="F495" s="12"/>
      <c r="G495" s="12"/>
      <c r="H495" s="12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x14ac:dyDescent="0.2">
      <c r="A496" s="54"/>
      <c r="B496" s="54"/>
      <c r="C496" s="54"/>
      <c r="D496" s="13"/>
      <c r="E496" s="13"/>
      <c r="F496" s="12"/>
      <c r="G496" s="12"/>
      <c r="H496" s="12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x14ac:dyDescent="0.2">
      <c r="A497" s="54"/>
      <c r="B497" s="54"/>
      <c r="C497" s="54"/>
      <c r="D497" s="13"/>
      <c r="E497" s="13"/>
      <c r="F497" s="12"/>
      <c r="G497" s="12"/>
      <c r="H497" s="12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x14ac:dyDescent="0.2">
      <c r="A498" s="54"/>
      <c r="B498" s="54"/>
      <c r="C498" s="54"/>
      <c r="D498" s="13"/>
      <c r="E498" s="13"/>
      <c r="F498" s="12"/>
      <c r="G498" s="12"/>
      <c r="H498" s="12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x14ac:dyDescent="0.2">
      <c r="A499" s="54"/>
      <c r="B499" s="54"/>
      <c r="C499" s="54"/>
      <c r="D499" s="13"/>
      <c r="E499" s="13"/>
      <c r="F499" s="12"/>
      <c r="G499" s="12"/>
      <c r="H499" s="12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x14ac:dyDescent="0.2">
      <c r="A500" s="54"/>
      <c r="B500" s="54"/>
      <c r="C500" s="54"/>
      <c r="D500" s="13"/>
      <c r="E500" s="13"/>
      <c r="F500" s="12"/>
      <c r="G500" s="12"/>
      <c r="H500" s="12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x14ac:dyDescent="0.2">
      <c r="A501" s="54"/>
      <c r="B501" s="54"/>
      <c r="C501" s="54"/>
      <c r="D501" s="13"/>
      <c r="E501" s="13"/>
      <c r="F501" s="12"/>
      <c r="G501" s="12"/>
      <c r="H501" s="12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x14ac:dyDescent="0.2">
      <c r="A502" s="54"/>
      <c r="B502" s="54"/>
      <c r="C502" s="54"/>
      <c r="D502" s="13"/>
      <c r="E502" s="13"/>
      <c r="F502" s="12"/>
      <c r="G502" s="12"/>
      <c r="H502" s="12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x14ac:dyDescent="0.2">
      <c r="A503" s="54"/>
      <c r="B503" s="54"/>
      <c r="C503" s="54"/>
      <c r="D503" s="13"/>
      <c r="E503" s="13"/>
      <c r="F503" s="12"/>
      <c r="G503" s="12"/>
      <c r="H503" s="12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x14ac:dyDescent="0.2">
      <c r="A504" s="54"/>
      <c r="B504" s="54"/>
      <c r="C504" s="54"/>
      <c r="D504" s="13"/>
      <c r="E504" s="13"/>
      <c r="F504" s="12"/>
      <c r="G504" s="12"/>
      <c r="H504" s="12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x14ac:dyDescent="0.2">
      <c r="A505" s="54"/>
      <c r="B505" s="54"/>
      <c r="C505" s="54"/>
      <c r="D505" s="13"/>
      <c r="E505" s="13"/>
      <c r="F505" s="12"/>
      <c r="G505" s="12"/>
      <c r="H505" s="12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x14ac:dyDescent="0.2">
      <c r="A506" s="54"/>
      <c r="B506" s="54"/>
      <c r="C506" s="54"/>
      <c r="D506" s="13"/>
      <c r="E506" s="13"/>
      <c r="F506" s="12"/>
      <c r="G506" s="12"/>
      <c r="H506" s="12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x14ac:dyDescent="0.2">
      <c r="A507" s="54"/>
      <c r="B507" s="54"/>
      <c r="C507" s="54"/>
      <c r="D507" s="13"/>
      <c r="E507" s="13"/>
      <c r="F507" s="12"/>
      <c r="G507" s="12"/>
      <c r="H507" s="12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x14ac:dyDescent="0.2">
      <c r="A508" s="54"/>
      <c r="B508" s="54"/>
      <c r="C508" s="54"/>
      <c r="D508" s="13"/>
      <c r="E508" s="13"/>
      <c r="F508" s="12"/>
      <c r="G508" s="12"/>
      <c r="H508" s="12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x14ac:dyDescent="0.2">
      <c r="A509" s="54"/>
      <c r="B509" s="54"/>
      <c r="C509" s="54"/>
      <c r="D509" s="13"/>
      <c r="E509" s="13"/>
      <c r="F509" s="12"/>
      <c r="G509" s="12"/>
      <c r="H509" s="12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x14ac:dyDescent="0.2">
      <c r="A510" s="54"/>
      <c r="B510" s="54"/>
      <c r="C510" s="54"/>
      <c r="D510" s="13"/>
      <c r="E510" s="13"/>
      <c r="F510" s="12"/>
      <c r="G510" s="12"/>
      <c r="H510" s="12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x14ac:dyDescent="0.2">
      <c r="A511" s="54"/>
      <c r="B511" s="54"/>
      <c r="C511" s="54"/>
      <c r="D511" s="13"/>
      <c r="E511" s="13"/>
      <c r="F511" s="12"/>
      <c r="G511" s="12"/>
      <c r="H511" s="12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x14ac:dyDescent="0.2">
      <c r="A512" s="54"/>
      <c r="B512" s="54"/>
      <c r="C512" s="54"/>
      <c r="D512" s="13"/>
      <c r="E512" s="13"/>
      <c r="F512" s="12"/>
      <c r="G512" s="12"/>
      <c r="H512" s="12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x14ac:dyDescent="0.2">
      <c r="A513" s="54"/>
      <c r="B513" s="54"/>
      <c r="C513" s="54"/>
      <c r="D513" s="13"/>
      <c r="E513" s="13"/>
      <c r="F513" s="12"/>
      <c r="G513" s="12"/>
      <c r="H513" s="12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x14ac:dyDescent="0.2">
      <c r="A514" s="54"/>
      <c r="B514" s="54"/>
      <c r="C514" s="54"/>
      <c r="D514" s="13"/>
      <c r="E514" s="13"/>
      <c r="F514" s="12"/>
      <c r="G514" s="12"/>
      <c r="H514" s="12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x14ac:dyDescent="0.2">
      <c r="A515" s="54"/>
      <c r="B515" s="54"/>
      <c r="C515" s="54"/>
      <c r="D515" s="13"/>
      <c r="E515" s="13"/>
      <c r="F515" s="12"/>
      <c r="G515" s="12"/>
      <c r="H515" s="12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x14ac:dyDescent="0.2">
      <c r="A516" s="54"/>
      <c r="B516" s="54"/>
      <c r="C516" s="54"/>
      <c r="D516" s="13"/>
      <c r="E516" s="13"/>
      <c r="F516" s="12"/>
      <c r="G516" s="12"/>
      <c r="H516" s="12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x14ac:dyDescent="0.2">
      <c r="A517" s="54"/>
      <c r="B517" s="54"/>
      <c r="C517" s="54"/>
      <c r="D517" s="13"/>
      <c r="E517" s="13"/>
      <c r="F517" s="12"/>
      <c r="G517" s="12"/>
      <c r="H517" s="12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x14ac:dyDescent="0.2">
      <c r="A518" s="54"/>
      <c r="B518" s="54"/>
      <c r="C518" s="54"/>
      <c r="D518" s="13"/>
      <c r="E518" s="13"/>
      <c r="F518" s="12"/>
      <c r="G518" s="12"/>
      <c r="H518" s="12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</sheetData>
  <mergeCells count="81">
    <mergeCell ref="B480:C480"/>
    <mergeCell ref="B481:C481"/>
    <mergeCell ref="B473:C473"/>
    <mergeCell ref="B474:C475"/>
    <mergeCell ref="B476:C476"/>
    <mergeCell ref="B477:C477"/>
    <mergeCell ref="B478:C478"/>
    <mergeCell ref="B479:C479"/>
    <mergeCell ref="A464:B464"/>
    <mergeCell ref="B465:I465"/>
    <mergeCell ref="B467:C472"/>
    <mergeCell ref="D467:F467"/>
    <mergeCell ref="G467:L467"/>
    <mergeCell ref="D468:F468"/>
    <mergeCell ref="A458:B458"/>
    <mergeCell ref="A459:B459"/>
    <mergeCell ref="A460:B460"/>
    <mergeCell ref="C460:E460"/>
    <mergeCell ref="A461:B461"/>
    <mergeCell ref="C461:E461"/>
    <mergeCell ref="D434:F434"/>
    <mergeCell ref="G434:H434"/>
    <mergeCell ref="I434:J434"/>
    <mergeCell ref="K434:M434"/>
    <mergeCell ref="A457:B457"/>
    <mergeCell ref="D457:F457"/>
    <mergeCell ref="J457:M457"/>
    <mergeCell ref="C404:E404"/>
    <mergeCell ref="E406:I406"/>
    <mergeCell ref="J406:M406"/>
    <mergeCell ref="F407:G407"/>
    <mergeCell ref="A431:B431"/>
    <mergeCell ref="C432:E432"/>
    <mergeCell ref="A397:B397"/>
    <mergeCell ref="A398:B398"/>
    <mergeCell ref="A399:B399"/>
    <mergeCell ref="A400:B400"/>
    <mergeCell ref="A403:B403"/>
    <mergeCell ref="D403:E403"/>
    <mergeCell ref="A391:B391"/>
    <mergeCell ref="A392:B392"/>
    <mergeCell ref="A393:B393"/>
    <mergeCell ref="A394:B394"/>
    <mergeCell ref="A395:B395"/>
    <mergeCell ref="A396:B396"/>
    <mergeCell ref="A355:C355"/>
    <mergeCell ref="E357:F357"/>
    <mergeCell ref="D388:D389"/>
    <mergeCell ref="E388:E389"/>
    <mergeCell ref="F388:F389"/>
    <mergeCell ref="G388:G389"/>
    <mergeCell ref="B389:C389"/>
    <mergeCell ref="A320:B320"/>
    <mergeCell ref="B321:E321"/>
    <mergeCell ref="A348:B350"/>
    <mergeCell ref="D348:E348"/>
    <mergeCell ref="A354:B354"/>
    <mergeCell ref="D354:E354"/>
    <mergeCell ref="C273:D273"/>
    <mergeCell ref="D275:E275"/>
    <mergeCell ref="A315:B315"/>
    <mergeCell ref="A316:B317"/>
    <mergeCell ref="D316:D317"/>
    <mergeCell ref="E316:E317"/>
    <mergeCell ref="A266:B266"/>
    <mergeCell ref="A267:B267"/>
    <mergeCell ref="A268:B269"/>
    <mergeCell ref="D268:D269"/>
    <mergeCell ref="E268:E269"/>
    <mergeCell ref="A272:B272"/>
    <mergeCell ref="A123:B123"/>
    <mergeCell ref="D126:E126"/>
    <mergeCell ref="A262:A263"/>
    <mergeCell ref="D262:D263"/>
    <mergeCell ref="E262:E263"/>
    <mergeCell ref="A265:B265"/>
    <mergeCell ref="A1:B1"/>
    <mergeCell ref="D4:E4"/>
    <mergeCell ref="A118:B118"/>
    <mergeCell ref="A119:B119"/>
    <mergeCell ref="A120:B120"/>
  </mergeCells>
  <pageMargins left="0.2" right="0.45" top="1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Shefi i Finances</dc:creator>
  <cp:lastModifiedBy>Shefi i Finances</cp:lastModifiedBy>
  <dcterms:created xsi:type="dcterms:W3CDTF">2023-12-11T14:29:13Z</dcterms:created>
  <dcterms:modified xsi:type="dcterms:W3CDTF">2023-12-11T14:30:36Z</dcterms:modified>
</cp:coreProperties>
</file>